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 defaultThemeVersion="202300"/>
  <xr:revisionPtr revIDLastSave="0" documentId="13_ncr:1_{A36B5B20-923D-4AB8-8CA6-DF0F13D5270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SUMO" sheetId="1" r:id="rId1"/>
    <sheet name="PLANILHA ORCAMENTARIA" sheetId="2" r:id="rId2"/>
    <sheet name="MEMORIA DE CALCULO" sheetId="3" r:id="rId3"/>
    <sheet name="COMPOSICOES" sheetId="4" r:id="rId4"/>
    <sheet name="COMPOSICOES AUXILIARES" sheetId="5" r:id="rId5"/>
    <sheet name="CURVA ABC SERVICOS" sheetId="6" r:id="rId6"/>
    <sheet name="CURVA ABC INSUMOS" sheetId="7" r:id="rId7"/>
    <sheet name="CRONOGRAMA" sheetId="8" r:id="rId8"/>
    <sheet name="BDI" sheetId="9" r:id="rId9"/>
    <sheet name="ENCARGOS SOCIAIS" sheetId="10" r:id="rId10"/>
  </sheets>
  <definedNames>
    <definedName name="JR_PAGE_ANCHOR_0_1">RESUMO!$A$1</definedName>
    <definedName name="JR_PAGE_ANCHOR_1_1">'PLANILHA ORCAMENTARIA'!$A$1</definedName>
    <definedName name="JR_PAGE_ANCHOR_2_1">'MEMORIA DE CALCULO'!$A$1</definedName>
    <definedName name="JR_PAGE_ANCHOR_3_1">COMPOSICOES!$A$1</definedName>
    <definedName name="JR_PAGE_ANCHOR_4_1">'COMPOSICOES AUXILIARES'!$A$1</definedName>
    <definedName name="JR_PAGE_ANCHOR_5_1">'CURVA ABC SERVICOS'!$A$1</definedName>
    <definedName name="JR_PAGE_ANCHOR_6_1">'CURVA ABC INSUMOS'!$A$1</definedName>
    <definedName name="JR_PAGE_ANCHOR_7_1">CRONOGRAMA!$A$1</definedName>
    <definedName name="JR_PAGE_ANCHOR_8_1">BDI!$A$1</definedName>
    <definedName name="JR_PAGE_ANCHOR_9_1">'ENCARGOS SOCIAIS'!$A$1</definedName>
    <definedName name="VALOR_TOTAL">'PLANILHA ORCAMENTARIA'!$J$97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02" i="3" l="1"/>
  <c r="D504" i="3" s="1"/>
  <c r="E501" i="3"/>
  <c r="F494" i="3"/>
  <c r="F493" i="3"/>
  <c r="F495" i="3" s="1"/>
  <c r="D497" i="3" s="1"/>
  <c r="F486" i="3"/>
  <c r="F485" i="3"/>
  <c r="F487" i="3" s="1"/>
  <c r="D489" i="3" s="1"/>
  <c r="E478" i="3"/>
  <c r="E477" i="3"/>
  <c r="E479" i="3" s="1"/>
  <c r="D481" i="3" s="1"/>
  <c r="E470" i="3"/>
  <c r="E469" i="3"/>
  <c r="E471" i="3" s="1"/>
  <c r="D473" i="3" s="1"/>
  <c r="E462" i="3"/>
  <c r="E461" i="3"/>
  <c r="E463" i="3" s="1"/>
  <c r="D465" i="3" s="1"/>
  <c r="F454" i="3"/>
  <c r="F453" i="3"/>
  <c r="F455" i="3" s="1"/>
  <c r="D457" i="3" s="1"/>
  <c r="F446" i="3"/>
  <c r="F445" i="3"/>
  <c r="F447" i="3" s="1"/>
  <c r="D449" i="3" s="1"/>
  <c r="D438" i="3"/>
  <c r="D439" i="3" s="1"/>
  <c r="D441" i="3" s="1"/>
  <c r="D431" i="3"/>
  <c r="D432" i="3" s="1"/>
  <c r="D434" i="3" s="1"/>
  <c r="D427" i="3"/>
  <c r="D425" i="3"/>
  <c r="D424" i="3"/>
  <c r="D418" i="3"/>
  <c r="D420" i="3" s="1"/>
  <c r="D417" i="3"/>
  <c r="D410" i="3"/>
  <c r="D411" i="3" s="1"/>
  <c r="D413" i="3" s="1"/>
  <c r="D403" i="3"/>
  <c r="D404" i="3" s="1"/>
  <c r="D406" i="3" s="1"/>
  <c r="D399" i="3"/>
  <c r="D397" i="3"/>
  <c r="D396" i="3"/>
  <c r="D390" i="3"/>
  <c r="D392" i="3" s="1"/>
  <c r="D389" i="3"/>
  <c r="D382" i="3"/>
  <c r="D383" i="3" s="1"/>
  <c r="D385" i="3" s="1"/>
  <c r="G375" i="3"/>
  <c r="G374" i="3"/>
  <c r="G373" i="3"/>
  <c r="G372" i="3"/>
  <c r="G376" i="3" s="1"/>
  <c r="D378" i="3" s="1"/>
  <c r="E366" i="3"/>
  <c r="D368" i="3" s="1"/>
  <c r="E365" i="3"/>
  <c r="E358" i="3"/>
  <c r="E357" i="3"/>
  <c r="E359" i="3" s="1"/>
  <c r="D361" i="3" s="1"/>
  <c r="D350" i="3"/>
  <c r="D349" i="3"/>
  <c r="D351" i="3" s="1"/>
  <c r="D353" i="3" s="1"/>
  <c r="G342" i="3"/>
  <c r="G341" i="3"/>
  <c r="G340" i="3"/>
  <c r="G339" i="3"/>
  <c r="G338" i="3"/>
  <c r="G343" i="3" s="1"/>
  <c r="D345" i="3" s="1"/>
  <c r="H331" i="3"/>
  <c r="H330" i="3"/>
  <c r="H329" i="3"/>
  <c r="H328" i="3"/>
  <c r="H327" i="3"/>
  <c r="H332" i="3" s="1"/>
  <c r="D334" i="3" s="1"/>
  <c r="H320" i="3"/>
  <c r="H319" i="3"/>
  <c r="H318" i="3"/>
  <c r="H317" i="3"/>
  <c r="H321" i="3" s="1"/>
  <c r="D323" i="3" s="1"/>
  <c r="H316" i="3"/>
  <c r="H309" i="3"/>
  <c r="H308" i="3"/>
  <c r="H307" i="3"/>
  <c r="H306" i="3"/>
  <c r="H310" i="3" s="1"/>
  <c r="D312" i="3" s="1"/>
  <c r="H305" i="3"/>
  <c r="F298" i="3"/>
  <c r="F297" i="3"/>
  <c r="F299" i="3" s="1"/>
  <c r="D301" i="3" s="1"/>
  <c r="E290" i="3"/>
  <c r="E289" i="3"/>
  <c r="E291" i="3" s="1"/>
  <c r="D293" i="3" s="1"/>
  <c r="F282" i="3"/>
  <c r="F283" i="3" s="1"/>
  <c r="D285" i="3" s="1"/>
  <c r="G275" i="3"/>
  <c r="G274" i="3"/>
  <c r="G273" i="3"/>
  <c r="G272" i="3"/>
  <c r="G276" i="3" s="1"/>
  <c r="D278" i="3" s="1"/>
  <c r="D266" i="3"/>
  <c r="D268" i="3" s="1"/>
  <c r="D265" i="3"/>
  <c r="D258" i="3"/>
  <c r="D259" i="3" s="1"/>
  <c r="D261" i="3" s="1"/>
  <c r="D251" i="3"/>
  <c r="D250" i="3"/>
  <c r="D249" i="3"/>
  <c r="D248" i="3"/>
  <c r="D247" i="3"/>
  <c r="D246" i="3"/>
  <c r="D252" i="3" s="1"/>
  <c r="D254" i="3" s="1"/>
  <c r="D242" i="3"/>
  <c r="D240" i="3"/>
  <c r="D239" i="3"/>
  <c r="D235" i="3"/>
  <c r="E233" i="3"/>
  <c r="E232" i="3"/>
  <c r="F225" i="3"/>
  <c r="F224" i="3"/>
  <c r="F223" i="3"/>
  <c r="F222" i="3"/>
  <c r="F226" i="3" s="1"/>
  <c r="D228" i="3" s="1"/>
  <c r="F221" i="3"/>
  <c r="F220" i="3"/>
  <c r="F213" i="3"/>
  <c r="F212" i="3"/>
  <c r="F211" i="3"/>
  <c r="F210" i="3"/>
  <c r="F214" i="3" s="1"/>
  <c r="D216" i="3" s="1"/>
  <c r="F209" i="3"/>
  <c r="F208" i="3"/>
  <c r="E201" i="3"/>
  <c r="E200" i="3"/>
  <c r="E199" i="3"/>
  <c r="E198" i="3"/>
  <c r="E202" i="3" s="1"/>
  <c r="D204" i="3" s="1"/>
  <c r="E197" i="3"/>
  <c r="E196" i="3"/>
  <c r="E189" i="3"/>
  <c r="E188" i="3"/>
  <c r="E187" i="3"/>
  <c r="E186" i="3"/>
  <c r="E190" i="3" s="1"/>
  <c r="D192" i="3" s="1"/>
  <c r="E185" i="3"/>
  <c r="E184" i="3"/>
  <c r="E177" i="3"/>
  <c r="E176" i="3"/>
  <c r="E175" i="3"/>
  <c r="E174" i="3"/>
  <c r="E178" i="3" s="1"/>
  <c r="D180" i="3" s="1"/>
  <c r="E173" i="3"/>
  <c r="E172" i="3"/>
  <c r="F165" i="3"/>
  <c r="F164" i="3"/>
  <c r="F163" i="3"/>
  <c r="F162" i="3"/>
  <c r="F166" i="3" s="1"/>
  <c r="D168" i="3" s="1"/>
  <c r="F161" i="3"/>
  <c r="F160" i="3"/>
  <c r="F153" i="3"/>
  <c r="F152" i="3"/>
  <c r="F151" i="3"/>
  <c r="F150" i="3"/>
  <c r="F154" i="3" s="1"/>
  <c r="D156" i="3" s="1"/>
  <c r="F149" i="3"/>
  <c r="F148" i="3"/>
  <c r="D142" i="3"/>
  <c r="D144" i="3" s="1"/>
  <c r="D141" i="3"/>
  <c r="D134" i="3"/>
  <c r="D135" i="3" s="1"/>
  <c r="D137" i="3" s="1"/>
  <c r="D130" i="3"/>
  <c r="D128" i="3"/>
  <c r="D127" i="3"/>
  <c r="D123" i="3"/>
  <c r="D121" i="3"/>
  <c r="D120" i="3"/>
  <c r="E114" i="3"/>
  <c r="D116" i="3" s="1"/>
  <c r="E113" i="3"/>
  <c r="D106" i="3"/>
  <c r="D107" i="3" s="1"/>
  <c r="D109" i="3" s="1"/>
  <c r="F99" i="3"/>
  <c r="F98" i="3"/>
  <c r="F97" i="3"/>
  <c r="F100" i="3" s="1"/>
  <c r="D102" i="3" s="1"/>
  <c r="D90" i="3"/>
  <c r="D89" i="3"/>
  <c r="D88" i="3"/>
  <c r="D87" i="3"/>
  <c r="D86" i="3"/>
  <c r="D85" i="3"/>
  <c r="E78" i="3"/>
  <c r="E79" i="3" s="1"/>
  <c r="D81" i="3" s="1"/>
  <c r="D71" i="3"/>
  <c r="D70" i="3"/>
  <c r="D69" i="3"/>
  <c r="D68" i="3"/>
  <c r="D67" i="3"/>
  <c r="D66" i="3"/>
  <c r="D72" i="3" s="1"/>
  <c r="D74" i="3" s="1"/>
  <c r="F59" i="3"/>
  <c r="F58" i="3"/>
  <c r="F57" i="3"/>
  <c r="F60" i="3" s="1"/>
  <c r="D62" i="3" s="1"/>
  <c r="G50" i="3"/>
  <c r="G49" i="3"/>
  <c r="G48" i="3"/>
  <c r="F42" i="3"/>
  <c r="D44" i="3" s="1"/>
  <c r="F41" i="3"/>
  <c r="E34" i="3"/>
  <c r="E35" i="3" s="1"/>
  <c r="D37" i="3" s="1"/>
  <c r="F27" i="3"/>
  <c r="F26" i="3"/>
  <c r="F25" i="3"/>
  <c r="F28" i="3" s="1"/>
  <c r="D30" i="3" s="1"/>
  <c r="D18" i="3"/>
  <c r="D19" i="3" s="1"/>
  <c r="D21" i="3" s="1"/>
  <c r="D14" i="3"/>
  <c r="D12" i="3"/>
  <c r="D11" i="3"/>
  <c r="D7" i="3"/>
  <c r="E5" i="3"/>
  <c r="E4" i="3"/>
  <c r="J96" i="2"/>
  <c r="J94" i="2" s="1"/>
  <c r="I96" i="2"/>
  <c r="I95" i="2"/>
  <c r="J95" i="2" s="1"/>
  <c r="G94" i="2"/>
  <c r="I93" i="2"/>
  <c r="J93" i="2" s="1"/>
  <c r="J92" i="2"/>
  <c r="I92" i="2"/>
  <c r="I91" i="2"/>
  <c r="J91" i="2" s="1"/>
  <c r="J90" i="2"/>
  <c r="I90" i="2"/>
  <c r="I89" i="2"/>
  <c r="J89" i="2" s="1"/>
  <c r="J88" i="2"/>
  <c r="I88" i="2"/>
  <c r="I87" i="2"/>
  <c r="J87" i="2" s="1"/>
  <c r="J86" i="2"/>
  <c r="I86" i="2"/>
  <c r="I85" i="2"/>
  <c r="J85" i="2" s="1"/>
  <c r="J84" i="2"/>
  <c r="I84" i="2"/>
  <c r="G83" i="2"/>
  <c r="J82" i="2"/>
  <c r="I82" i="2"/>
  <c r="I81" i="2"/>
  <c r="J81" i="2" s="1"/>
  <c r="J80" i="2"/>
  <c r="G80" i="2"/>
  <c r="I79" i="2"/>
  <c r="J79" i="2" s="1"/>
  <c r="J78" i="2"/>
  <c r="I78" i="2"/>
  <c r="I77" i="2"/>
  <c r="J77" i="2" s="1"/>
  <c r="J76" i="2"/>
  <c r="I76" i="2"/>
  <c r="I75" i="2"/>
  <c r="J75" i="2" s="1"/>
  <c r="J74" i="2"/>
  <c r="I74" i="2"/>
  <c r="I73" i="2"/>
  <c r="J73" i="2" s="1"/>
  <c r="J72" i="2"/>
  <c r="I72" i="2"/>
  <c r="I71" i="2"/>
  <c r="J71" i="2" s="1"/>
  <c r="J70" i="2"/>
  <c r="J68" i="2" s="1"/>
  <c r="I70" i="2"/>
  <c r="I69" i="2"/>
  <c r="J69" i="2" s="1"/>
  <c r="G68" i="2"/>
  <c r="I67" i="2"/>
  <c r="J67" i="2" s="1"/>
  <c r="J66" i="2"/>
  <c r="I66" i="2"/>
  <c r="I65" i="2"/>
  <c r="J65" i="2" s="1"/>
  <c r="J64" i="2"/>
  <c r="I64" i="2"/>
  <c r="I63" i="2"/>
  <c r="J63" i="2" s="1"/>
  <c r="J62" i="2"/>
  <c r="I62" i="2"/>
  <c r="I61" i="2"/>
  <c r="J61" i="2" s="1"/>
  <c r="I60" i="2"/>
  <c r="J60" i="2" s="1"/>
  <c r="I59" i="2"/>
  <c r="J59" i="2" s="1"/>
  <c r="J58" i="2" s="1"/>
  <c r="G58" i="2"/>
  <c r="I57" i="2"/>
  <c r="J57" i="2" s="1"/>
  <c r="J56" i="2"/>
  <c r="I56" i="2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G49" i="2"/>
  <c r="J48" i="2"/>
  <c r="I48" i="2"/>
  <c r="I47" i="2"/>
  <c r="J47" i="2" s="1"/>
  <c r="I46" i="2"/>
  <c r="J46" i="2" s="1"/>
  <c r="J44" i="2" s="1"/>
  <c r="I45" i="2"/>
  <c r="J45" i="2" s="1"/>
  <c r="G44" i="2"/>
  <c r="G40" i="2" s="1"/>
  <c r="I43" i="2"/>
  <c r="J43" i="2" s="1"/>
  <c r="I42" i="2"/>
  <c r="J42" i="2" s="1"/>
  <c r="J41" i="2" s="1"/>
  <c r="G41" i="2"/>
  <c r="I39" i="2"/>
  <c r="J39" i="2" s="1"/>
  <c r="I38" i="2"/>
  <c r="J38" i="2" s="1"/>
  <c r="J37" i="2" s="1"/>
  <c r="G37" i="2"/>
  <c r="I36" i="2"/>
  <c r="J36" i="2" s="1"/>
  <c r="I35" i="2"/>
  <c r="J35" i="2" s="1"/>
  <c r="I34" i="2"/>
  <c r="J34" i="2" s="1"/>
  <c r="I33" i="2"/>
  <c r="J33" i="2" s="1"/>
  <c r="J32" i="2"/>
  <c r="I32" i="2"/>
  <c r="I31" i="2"/>
  <c r="J31" i="2" s="1"/>
  <c r="I30" i="2"/>
  <c r="J30" i="2" s="1"/>
  <c r="I29" i="2"/>
  <c r="J29" i="2" s="1"/>
  <c r="G28" i="2"/>
  <c r="I27" i="2"/>
  <c r="J27" i="2" s="1"/>
  <c r="I26" i="2"/>
  <c r="J26" i="2" s="1"/>
  <c r="I25" i="2"/>
  <c r="J25" i="2" s="1"/>
  <c r="J24" i="2"/>
  <c r="I24" i="2"/>
  <c r="I23" i="2"/>
  <c r="J23" i="2" s="1"/>
  <c r="I22" i="2"/>
  <c r="J22" i="2" s="1"/>
  <c r="J21" i="2" s="1"/>
  <c r="G21" i="2"/>
  <c r="I20" i="2"/>
  <c r="J20" i="2" s="1"/>
  <c r="I19" i="2"/>
  <c r="J19" i="2" s="1"/>
  <c r="I18" i="2"/>
  <c r="J18" i="2" s="1"/>
  <c r="I17" i="2"/>
  <c r="J17" i="2" s="1"/>
  <c r="J16" i="2"/>
  <c r="I16" i="2"/>
  <c r="I15" i="2"/>
  <c r="J15" i="2" s="1"/>
  <c r="G14" i="2"/>
  <c r="G6" i="2" s="1"/>
  <c r="I13" i="2"/>
  <c r="J13" i="2" s="1"/>
  <c r="I12" i="2"/>
  <c r="J12" i="2" s="1"/>
  <c r="I11" i="2"/>
  <c r="J11" i="2" s="1"/>
  <c r="J10" i="2" s="1"/>
  <c r="G10" i="2"/>
  <c r="I9" i="2"/>
  <c r="J9" i="2" s="1"/>
  <c r="J8" i="2"/>
  <c r="J7" i="2" s="1"/>
  <c r="I8" i="2"/>
  <c r="G7" i="2"/>
  <c r="I5" i="2"/>
  <c r="J5" i="2" s="1"/>
  <c r="I4" i="2"/>
  <c r="J4" i="2" s="1"/>
  <c r="J3" i="2" s="1"/>
  <c r="G3" i="2"/>
  <c r="J14" i="2" l="1"/>
  <c r="J6" i="2" s="1"/>
  <c r="J49" i="2"/>
  <c r="J28" i="2"/>
  <c r="J83" i="2"/>
  <c r="J40" i="2" s="1"/>
  <c r="G51" i="3"/>
  <c r="D53" i="3" s="1"/>
  <c r="D91" i="3"/>
  <c r="D93" i="3" s="1"/>
  <c r="J97" i="2" l="1"/>
</calcChain>
</file>

<file path=xl/sharedStrings.xml><?xml version="1.0" encoding="utf-8"?>
<sst xmlns="http://schemas.openxmlformats.org/spreadsheetml/2006/main" count="11532" uniqueCount="1560">
  <si>
    <t>1</t>
  </si>
  <si>
    <t>SERVIÇOS PRELIMINARES</t>
  </si>
  <si>
    <t>2</t>
  </si>
  <si>
    <t>RUA PADRE CÍCERO</t>
  </si>
  <si>
    <t>3</t>
  </si>
  <si>
    <t>1ª TRAVESSA RUA ENGENHO CONSTANTINO</t>
  </si>
  <si>
    <t>4</t>
  </si>
  <si>
    <t>ADMINISTRAÇÃO LOCAL</t>
  </si>
  <si>
    <t>VALOR TOTAL:</t>
  </si>
  <si>
    <t>ITEM</t>
  </si>
  <si>
    <t>CÓDIGO</t>
  </si>
  <si>
    <t>REF.</t>
  </si>
  <si>
    <t>DESCRIÇÃO</t>
  </si>
  <si>
    <t>UNID.</t>
  </si>
  <si>
    <t>QUANT.</t>
  </si>
  <si>
    <t>PREÇO UNIT
SEM BDI R$</t>
  </si>
  <si>
    <t>BDI (%)</t>
  </si>
  <si>
    <t>PREÇO UNIT
COM BDI R$</t>
  </si>
  <si>
    <t>PREÇO
TOTAL R$</t>
  </si>
  <si>
    <t>1.1</t>
  </si>
  <si>
    <t>103689</t>
  </si>
  <si>
    <t>SINAPI</t>
  </si>
  <si>
    <t>FORNECIMENTO E INSTALAÇÃO DE PLACA DE OBRA COM CHAPA GALVANIZADA E ESTRUTURA DE MADEIRA. AF_03/2022_PS</t>
  </si>
  <si>
    <t>M2</t>
  </si>
  <si>
    <t>1.2</t>
  </si>
  <si>
    <t>COT-0002-PMSLM</t>
  </si>
  <si>
    <t>Composições Próprias</t>
  </si>
  <si>
    <t>ALUGUEL DE IMÓVEL PARA ALOJAMENTO/ DEPÓSITO DE MATERIAIS (BAIRRO MURIBARA)</t>
  </si>
  <si>
    <t>MÊS</t>
  </si>
  <si>
    <t>2.1</t>
  </si>
  <si>
    <t>DEMOLIÇÕES/REMOÇOES/RECOMPOSIÇÕES</t>
  </si>
  <si>
    <t>2.1.1</t>
  </si>
  <si>
    <t>CP-19.07.580-PMSLM</t>
  </si>
  <si>
    <t>REBAIXAMENTO DE PENA D'ÁGUA, INCLUINDO COMPLEMENTO DE TUBULAÇÃO, CONEXÕES, ESCAVAÇÃO E REATERRO.</t>
  </si>
  <si>
    <t>UND</t>
  </si>
  <si>
    <t>2.1.2</t>
  </si>
  <si>
    <t>CP-31.08.09U-PMSLM</t>
  </si>
  <si>
    <t>CONSERTO DE RAMAIS PREDIAIS DE ESGOTO DANIFICADOS DURANTE EXECUÇÃO DAS OBRAS. (FONTE: COMPESA - PE - 31.08.09U)</t>
  </si>
  <si>
    <t>UN</t>
  </si>
  <si>
    <t>2.2</t>
  </si>
  <si>
    <t>MOVIMENTO DE TERRA</t>
  </si>
  <si>
    <t>2.2.1</t>
  </si>
  <si>
    <t>100576</t>
  </si>
  <si>
    <t>REGULARIZAÇÃO E COMPACTAÇÃO DE SUBLEITO DE SOLO PREDOMINANTEMENTE ARGILOSO, PARA OBRAS DE CONSTRUÇÃO DE PAVIMENTOS. AF_09/2024</t>
  </si>
  <si>
    <t>2.2.2</t>
  </si>
  <si>
    <t>CP-19322-PMSLM</t>
  </si>
  <si>
    <t>CARGA MECANIZADA (COM A PÁ FRONTAL DA RETROESCAVADEIRA) EM CAMINHÃO BASCULANTE CAP. 10M³ - MATERIAL DE 1ª CATEGORIA</t>
  </si>
  <si>
    <t>M3</t>
  </si>
  <si>
    <t>2.2.3</t>
  </si>
  <si>
    <t>95875</t>
  </si>
  <si>
    <t>TRANSPORTE COM CAMINHÃO BASCULANTE DE 10 M³, EM VIA URBANA PAVIMENTADA, DMT ATÉ 30 KM (UNIDADE: M3XKM). AF_07/2020 - BDI = 19,60</t>
  </si>
  <si>
    <t>M3XKM</t>
  </si>
  <si>
    <t>2.3</t>
  </si>
  <si>
    <t>PAVIMENTAÇÃO</t>
  </si>
  <si>
    <t>2.3.1</t>
  </si>
  <si>
    <t>96396</t>
  </si>
  <si>
    <t>CONSTRUÇÃO DE BASE E SUB-BASE PARA PAVIMENTAÇÃO DE BRITA GRADUADA SIMPLES, COM ESPESSURA DE 15 CM - EXCLUSIVE CARGA E TRANSPORTE. AF_09/2024</t>
  </si>
  <si>
    <t>2.3.2</t>
  </si>
  <si>
    <t>101169</t>
  </si>
  <si>
    <t>EXECUÇÃO DE PAVIMENTO EM PARALELEPÍPEDOS, REJUNTAMENTO COM ARGAMASSA TRAÇO 1:3 (CIMENTO E AREIA). AF_05/2020</t>
  </si>
  <si>
    <t>2.3.3</t>
  </si>
  <si>
    <t>94273</t>
  </si>
  <si>
    <t>ASSENTAMENTO DE GUIA (MEIO-FIO) EM TRECHO RETO, CONFECCIONADA EM CONCRETO PRÉ-FABRICADO, DIMENSÕES 100X15X13X30 CM (COMPRIMENTO X BASE INFERIOR X BASE SUPERIOR X ALTURA). AF_01/2024</t>
  </si>
  <si>
    <t>M</t>
  </si>
  <si>
    <t>2.3.4</t>
  </si>
  <si>
    <t>CP-08.01.08U-PMSLM</t>
  </si>
  <si>
    <t>MEIO-FIO EM PEDRA GRANÍTICA, REJUNTADO COM ARGAMASSA CIMENTO E AREIA 1:3. (FONTE: COMPESA - PE - 2023.1 - 08.01.08U)</t>
  </si>
  <si>
    <t>2.3.5</t>
  </si>
  <si>
    <t>94287</t>
  </si>
  <si>
    <t>EXECUÇÃO DE SARJETA DE CONCRETO USINADO, MOLDADA IN LOCO EM TRECHO RETO, 30 CM BASE X 10 CM ALTURA. AF_01/2024</t>
  </si>
  <si>
    <t>2.3.6</t>
  </si>
  <si>
    <t>2.4</t>
  </si>
  <si>
    <t>DRENAGEM</t>
  </si>
  <si>
    <t>2.4.1</t>
  </si>
  <si>
    <t>99258</t>
  </si>
  <si>
    <t>CAIXA ENTERRADA HIDRÁULICA RETANGULAR, EM ALVENARIA COM BLOCOS DE CONCRETO, DIMENSÕES INTERNAS: 0,4X0,4X0,4 M PARA REDE DE DRENAGEM. AF_12/2020</t>
  </si>
  <si>
    <t>2.4.2</t>
  </si>
  <si>
    <t>104166</t>
  </si>
  <si>
    <t>TUBO PVC, SÉRIE R, ÁGUA PLUVIAL, DN 150 MM, FORNECIDO E INSTALADO EM RAMAL DE ENCAMINHAMENTO. AF_06/2022</t>
  </si>
  <si>
    <t>2.4.3</t>
  </si>
  <si>
    <t>97957</t>
  </si>
  <si>
    <t>CAIXA PARA BOCA DE LOBO DUPLA RETANGULAR, EM ALVENARIA COM BLOCOS DE CONCRETO, DIMENSÕES INTERNAS: 0,6X2,2X1,2 M. AF_12/2020</t>
  </si>
  <si>
    <t>2.4.4</t>
  </si>
  <si>
    <t>99264</t>
  </si>
  <si>
    <t>CAIXA ENTERRADA HIDRÁULICA RETANGULAR, EM ALVENARIA COM BLOCOS DE CONCRETO, DIMENSÕES INTERNAS: 1X1X0,6 M PARA REDE DE DRENAGEM. AF_12/2020</t>
  </si>
  <si>
    <t>2.4.5</t>
  </si>
  <si>
    <t>92212</t>
  </si>
  <si>
    <t>TUBO DE CONCRETO PARA REDES COLETORAS DE ÁGUAS PLUVIAIS, DIÂMETRO DE 600 MM, JUNTA RÍGIDA, INSTALADO EM LOCAL COM BAIXO NÍVEL DE INTERFERÊNCIAS - FORNECIMENTO E ASSENTAMENTO. AF_03/2024</t>
  </si>
  <si>
    <t>2.4.6</t>
  </si>
  <si>
    <t>92210</t>
  </si>
  <si>
    <t>TUBO DE CONCRETO PARA REDES COLETORAS DE ÁGUAS PLUVIAIS, DIÂMETRO DE 400 MM, JUNTA RÍGIDA, INSTALADO EM LOCAL COM BAIXO NÍVEL DE INTERFERÊNCIAS - FORNECIMENTO E ASSENTAMENTO. AF_03/2024</t>
  </si>
  <si>
    <t>2.5</t>
  </si>
  <si>
    <t>URBANIZAÇÃO</t>
  </si>
  <si>
    <t>2.5.1</t>
  </si>
  <si>
    <t>93358</t>
  </si>
  <si>
    <t>ESCAVAÇÃO MANUAL DE VALA. AF_09/2024</t>
  </si>
  <si>
    <t>2.5.2</t>
  </si>
  <si>
    <t>96620</t>
  </si>
  <si>
    <t>LASTRO DE CONCRETO MAGRO, APLICADO EM PISOS, LAJES SOBRE SOLO OU RADIERS. AF_01/2024</t>
  </si>
  <si>
    <t>2.5.3</t>
  </si>
  <si>
    <t>CP-C0074-PMSLM</t>
  </si>
  <si>
    <t>ALVENARIA DE TIJOLO CERÂMICO FURADO (9x19x19)cm C/ARGAMASSA MISTA DE CAL HIDRATADA ESP=20 cm (FONTE: SEINFRA - CE - C0074)</t>
  </si>
  <si>
    <t>2.5.4</t>
  </si>
  <si>
    <t>87893</t>
  </si>
  <si>
    <t>CHAPISCO APLICADO EM ALVENARIA (SEM PRESENÇA DE VÃOS) E ESTRUTURAS DE CONCRETO DE FACHADA, COM COLHER DE PEDREIRO. ARGAMASSA TRAÇO 1:3 COM PREPARO MANUAL. AF_10/2022</t>
  </si>
  <si>
    <t>2.5.5</t>
  </si>
  <si>
    <t>87794</t>
  </si>
  <si>
    <t>EMBOÇO OU MASSA ÚNICA EM ARGAMASSA TRAÇO 1:2:8, PREPARO MANUAL, APLICADA MANUALMENTE EM PANOS CEGOS DE FACHADA (SEM PRESENÇA DE VÃOS), ESPESSURA DE 25 MM. AF_09/2022</t>
  </si>
  <si>
    <t>2.5.6</t>
  </si>
  <si>
    <t>94319</t>
  </si>
  <si>
    <t>ATERRO MANUAL DE VALAS COM SOLO ARGILO-ARENOSO. AF_08/2023</t>
  </si>
  <si>
    <t>2.5.7</t>
  </si>
  <si>
    <t>94990</t>
  </si>
  <si>
    <t>EXECUÇÃO DE PASSEIO (CALÇADA) OU PISO DE CONCRETO COM CONCRETO MOLDADO IN LOCO, FEITO EM OBRA, ACABAMENTO CONVENCIONAL, NÃO ARMADO. AF_08/2022</t>
  </si>
  <si>
    <t>2.5.8</t>
  </si>
  <si>
    <t>2.6</t>
  </si>
  <si>
    <t>SINALIZAÇÃO</t>
  </si>
  <si>
    <t>2.6.1</t>
  </si>
  <si>
    <t>CP-73916/002-PMSLM</t>
  </si>
  <si>
    <t>PLACA ESMALTADA PARA IDENTIFICAÇÃO NR DE RUA, DIMENSÕES 45X25CM</t>
  </si>
  <si>
    <t>2.6.2</t>
  </si>
  <si>
    <t>102498</t>
  </si>
  <si>
    <t>PINTURA DE MEIO-FIO COM TINTA BRANCA A BASE DE CAL (CAIAÇÃO). AF_05/2021</t>
  </si>
  <si>
    <t>3.1</t>
  </si>
  <si>
    <t>3.1.1</t>
  </si>
  <si>
    <t>3.1.2</t>
  </si>
  <si>
    <t>3.2</t>
  </si>
  <si>
    <t>3.2.1</t>
  </si>
  <si>
    <t>3.2.2</t>
  </si>
  <si>
    <t>CP-S200714-PMSLM</t>
  </si>
  <si>
    <t>PREPARO, REGULARIZAÇÃO E COMPACTAÇÃO DO TERRENO (COMPACTADOR MANUAL) (FONTE: IOPES - ES - S200714)</t>
  </si>
  <si>
    <t>3.2.3</t>
  </si>
  <si>
    <t>3.2.4</t>
  </si>
  <si>
    <t>3.3</t>
  </si>
  <si>
    <t>3.3.1</t>
  </si>
  <si>
    <t>96393</t>
  </si>
  <si>
    <t>USINAGEM DE BRITA GRADUADA SIMPLES. AF_03/2020</t>
  </si>
  <si>
    <t>3.3.2</t>
  </si>
  <si>
    <t>CP-02.06.05U-PMSLM</t>
  </si>
  <si>
    <t>ESPALHAMENTO MANUAL DE MATERIAL PARA SIMPLES REGULARIZAÇÃO DO TERRENO. (FONTE: COMPESA - PE - 02.06.05U)</t>
  </si>
  <si>
    <t>3.3.3</t>
  </si>
  <si>
    <t>CP-RO-00229-PMSLM</t>
  </si>
  <si>
    <t>COMPACTAÇÃO MANUAL COM PLACA VIBRATÓRIA (FONTE: SETOP - MG (Central) - RO-00229)</t>
  </si>
  <si>
    <t>3.3.4</t>
  </si>
  <si>
    <t>92397</t>
  </si>
  <si>
    <t>EXECUÇÃO DE PAVIMENTO EM PISO INTERTRAVADO, COM BLOCO RETANGULAR COR NATURAL DE 20 X 10 CM, ESPESSURA 6 CM. AF_10/2022</t>
  </si>
  <si>
    <t>3.3.5</t>
  </si>
  <si>
    <t>3.3.6</t>
  </si>
  <si>
    <t>3.3.7</t>
  </si>
  <si>
    <t>3.3.8</t>
  </si>
  <si>
    <t>CP-65000189-PMSLM</t>
  </si>
  <si>
    <t>TRANSPORTE MANUAL (PEDRA BRITADA, PEDREGULHO) DISTANCIA ENTRE 60 E 100 M (FONTE: COPASA - MG (Base Centro) - 65000189)</t>
  </si>
  <si>
    <t>3.4</t>
  </si>
  <si>
    <t>3.4.1</t>
  </si>
  <si>
    <t>3.4.2</t>
  </si>
  <si>
    <t>89512</t>
  </si>
  <si>
    <t>TUBO PVC, SÉRIE R, ÁGUA PLUVIAL, DN 100 MM, FORNECIDO E INSTALADO EM RAMAL DE ENCAMINHAMENTO. AF_06/2022</t>
  </si>
  <si>
    <t>3.4.3</t>
  </si>
  <si>
    <t>3.4.4</t>
  </si>
  <si>
    <t>3.4.5</t>
  </si>
  <si>
    <t>3.4.6</t>
  </si>
  <si>
    <t>COM-57389245-PMSLM</t>
  </si>
  <si>
    <t>CANALETA DE DRENAGEM EM CONCRETO, DIMENSÕES INTERNAS 40 X 50CM, COM TAMPA DE CONCRETO, INCLUSIVE ESCAVAÇÃO MANUAL</t>
  </si>
  <si>
    <t>3.4.7</t>
  </si>
  <si>
    <t>92214</t>
  </si>
  <si>
    <t>TUBO DE CONCRETO PARA REDES COLETORAS DE ÁGUAS PLUVIAIS, DIÂMETRO DE 800 MM, JUNTA RÍGIDA, INSTALADO EM LOCAL COM BAIXO NÍVEL DE INTERFERÊNCIAS - FORNECIMENTO E ASSENTAMENTO. AF_03/2024</t>
  </si>
  <si>
    <t>3.4.8</t>
  </si>
  <si>
    <t>0804093</t>
  </si>
  <si>
    <t>SICRO NOVO</t>
  </si>
  <si>
    <t>Boca de BSTC D = 0,60 m - esconsidade 30° - areia e brita comerciais - alas retas</t>
  </si>
  <si>
    <t>un</t>
  </si>
  <si>
    <t>3.4.9</t>
  </si>
  <si>
    <t>0804389</t>
  </si>
  <si>
    <t>Boca de BSTC D = 0,80 m - esconsidade 30° - areia e brita comerciais - alas esconsas</t>
  </si>
  <si>
    <t>3.5</t>
  </si>
  <si>
    <t>3.5.1</t>
  </si>
  <si>
    <t>3.5.2</t>
  </si>
  <si>
    <t>3.5.3</t>
  </si>
  <si>
    <t>3.5.4</t>
  </si>
  <si>
    <t>3.5.5</t>
  </si>
  <si>
    <t>3.5.6</t>
  </si>
  <si>
    <t>3.5.7</t>
  </si>
  <si>
    <t>3.5.8</t>
  </si>
  <si>
    <t>3.5.9</t>
  </si>
  <si>
    <t>CP-103926-PMSLM</t>
  </si>
  <si>
    <t>ESCADA HIDRÁULICA, LARGURA DE 1 A 4,1 M, TIPO DESCIDA D'ÁGUA DE ATERRO EM DEGRAUS (DAD 04, 06, 08, 10, 12, 14, 16, 18), EM CONCRETO FEITO IN LOCO FCK = 15 MPA, LANÇADO MANUALMENTE, SEM ARMAÇÃO, COM MATERIAIS E FÔRMAS (3 UTILIZAÇÕES). AF_08/2022</t>
  </si>
  <si>
    <t>3.5.10</t>
  </si>
  <si>
    <t>CP-S08779-PMSLM</t>
  </si>
  <si>
    <t>CORRIMÃO EM TUBO DE AÇO GALVANIZADO (ALTURA = 0,90 M), COM BARRAS VERTICAIS A CADA 2.00M (2"), BARRA HORIZONTAL INTERMEDIÁRIA (1 1/2") E BARRA HORIZONTAL SUPERIOR (1 1/2") (FONTE: ORSE - SE - 2024/12 - S08779)</t>
  </si>
  <si>
    <t>3.5.11</t>
  </si>
  <si>
    <t>94994</t>
  </si>
  <si>
    <t>EXECUÇÃO DE PASSEIO (CALÇADA) OU PISO DE CONCRETO COM CONCRETO MOLDADO IN LOCO, FEITO EM OBRA, ACABAMENTO CONVENCIONAL, ESPESSURA 8 CM, ARMADO. AF_08/2022</t>
  </si>
  <si>
    <t>3.6</t>
  </si>
  <si>
    <t>3.6.1</t>
  </si>
  <si>
    <t>3.6.2</t>
  </si>
  <si>
    <t>3.7</t>
  </si>
  <si>
    <t>CONTENÇÃO</t>
  </si>
  <si>
    <t>3.7.1</t>
  </si>
  <si>
    <t>CP-S05103-PMSLM</t>
  </si>
  <si>
    <t>REGULARIZAÇÃO MANUAL DE TERRENO. (FONTE: ORSE - SE - 2023/07 - S05103)</t>
  </si>
  <si>
    <t>3.7.2</t>
  </si>
  <si>
    <t>3.7.3</t>
  </si>
  <si>
    <t>3.7.4</t>
  </si>
  <si>
    <t>3.7.5</t>
  </si>
  <si>
    <t>3.7.6</t>
  </si>
  <si>
    <t>3.7.7</t>
  </si>
  <si>
    <t>103800</t>
  </si>
  <si>
    <t>PEDRA ARGAMASSADA COM CIMENTO E AREIA 1:3, 40% DE ARGAMASSA EM VOLUME - AREIA E PEDRA DE MÃO COMERCIAIS - FORNECIMENTO E ASSENTAMENTO. AF_08/2022</t>
  </si>
  <si>
    <t>3.7.8</t>
  </si>
  <si>
    <t>3.7.9</t>
  </si>
  <si>
    <t>3.7.10</t>
  </si>
  <si>
    <t>102724</t>
  </si>
  <si>
    <t>DRENO BARBACÃ, DN 100 MM, COM MATERIAL DRENANTE. AF_07/2021</t>
  </si>
  <si>
    <t>4.1</t>
  </si>
  <si>
    <t>90776</t>
  </si>
  <si>
    <t>ENCARREGADO GERAL COM ENCARGOS COMPLEMENTARES</t>
  </si>
  <si>
    <t>H</t>
  </si>
  <si>
    <t>4.2</t>
  </si>
  <si>
    <t>90777</t>
  </si>
  <si>
    <t>ENGENHEIRO CIVIL DE OBRA JUNIOR COM ENCARGOS COMPLEMENTARES</t>
  </si>
  <si>
    <t>1.1. 103689 FORNECIMENTO E INSTALAÇÃO DE PLACA DE OBRA COM CHAPA GALVANIZADA E ESTRUTURA DE MADEIRA. AF_03/2022_PS (M2)</t>
  </si>
  <si>
    <t>COMPRIMENTO</t>
  </si>
  <si>
    <t>ALTURA</t>
  </si>
  <si>
    <t>QTD</t>
  </si>
  <si>
    <t>DIMESSÕES DA PLACA</t>
  </si>
  <si>
    <t>COMPRIMENTO*ALTURA</t>
  </si>
  <si>
    <t>1.2. COT-0002-PMSLM ALUGUEL DE IMÓVEL PARA ALOJAMENTO/ DEPÓSITO DE MATERIAIS (BAIRRO MURIBARA) (MÊS)</t>
  </si>
  <si>
    <t>MESES</t>
  </si>
  <si>
    <t>PERÍODO DE LOCAÇÃO</t>
  </si>
  <si>
    <t>2.1.1. CP-19.07.580-PMSLM REBAIXAMENTO DE PENA D'ÁGUA, INCLUINDO COMPLEMENTO DE TUBULAÇÃO, CONEXÕES, ESCAVAÇÃO E REATERRO. (UND)</t>
  </si>
  <si>
    <t>QUANTIDADE</t>
  </si>
  <si>
    <t>CASAS</t>
  </si>
  <si>
    <t>2.2.1. 100576 REGULARIZAÇÃO E COMPACTAÇÃO DE SUBLEITO DE SOLO PREDOMINANTEMENTE ARGILOSO, PARA OBRAS DE CONSTRUÇÃO DE PAVIMENTOS. AF_09/2024 (M2)</t>
  </si>
  <si>
    <t>LARGURA1</t>
  </si>
  <si>
    <t>LARGURA2</t>
  </si>
  <si>
    <t>E0 ATÉ A E21+11</t>
  </si>
  <si>
    <t>COMPRIMENTO*((LARGURA1+LARGURA2)/2)</t>
  </si>
  <si>
    <t>PC E9</t>
  </si>
  <si>
    <t>PC E19</t>
  </si>
  <si>
    <t>2.2.2. CP-19322-PMSLM CARGA MECANIZADA (COM A PÁ FRONTAL DA RETROESCAVADEIRA) EM CAMINHÃO BASCULANTE CAP. 10M³ - MATERIAL DE 1ª CATEGORIA (M3)</t>
  </si>
  <si>
    <t>ÁREA</t>
  </si>
  <si>
    <t>ESPESSURA</t>
  </si>
  <si>
    <t>ÁREA DE REGULARIZAÇÃO * ESPESSURA 0,20 M</t>
  </si>
  <si>
    <t>ÁREA*ESPESSURA</t>
  </si>
  <si>
    <t>2.2.3. 95875 TRANSPORTE COM CAMINHÃO BASCULANTE DE 10 M³, EM VIA URBANA PAVIMENTADA, DMT ATÉ 30 KM (UNIDADE: M3XKM). AF_07/2020 (M3XKM)</t>
  </si>
  <si>
    <t>KM</t>
  </si>
  <si>
    <t>ÁREA*ESPESSURA*KM</t>
  </si>
  <si>
    <t>2.3.1. 96396 CONSTRUÇÃO DE BASE E SUB-BASE PARA PAVIMENTAÇÃO DE BRITA GRADUADA SIMPLES, COM ESPESSURA DE 15 CM - EXCLUSIVE CARGA E TRANSPORTE. AF_09/2024 (M3)</t>
  </si>
  <si>
    <t>COMPRIMENTO*((LARGURA1+LARGURA2)/2)*ESPESSURA</t>
  </si>
  <si>
    <t>2.3.2. 101169 EXECUÇÃO DE PAVIMENTO EM PARALELEPÍPEDOS, REJUNTAMENTO COM ARGAMASSA TRAÇO 1:3 (CIMENTO E AREIA). AF_05/2020 (M2)</t>
  </si>
  <si>
    <t>2.3.3. 94273 ASSENTAMENTO DE GUIA (MEIO-FIO) EM TRECHO RETO, CONFECCIONADA EM CONCRETO PRÉ-FABRICADO, DIMENSÕES 100X15X13X30 CM (COMPRIMENTO X BASE INFERIOR X BASE SUPERIOR X ALTURA). AF_01/2024 (M)</t>
  </si>
  <si>
    <t>EXTENSÃO MEIO-FIO LADO DIREITO (OBTIDA NO PROJETO EM DWG)</t>
  </si>
  <si>
    <t>EXTENSÃO MEIO-FIO LADO ESQUERDO (OBTIDA NO PROJETO EM DWG)</t>
  </si>
  <si>
    <t>PC E9 LADO ESQUERDO (OBTIDA NO PROJETO EM DWG)</t>
  </si>
  <si>
    <t>PC E9 LADO DIREITO (OBTIDA NO PROJETO EM DWG)</t>
  </si>
  <si>
    <t>PC E19 LADO ESQUERDO (OBTIDA NO PROJETO EM DWG)</t>
  </si>
  <si>
    <t>PC E19 LADO DIREITO (OBTIDA NO PROJETO EM DWG)</t>
  </si>
  <si>
    <t>2.3.4. CP-08.01.08U-PMSLM MEIO-FIO EM PEDRA GRANÍTICA, REJUNTADO COM ARGAMASSA CIMENTO E AREIA 1:3. (FONTE: COMPESA - PE - 2023.1 - 08.01.08U) (M)</t>
  </si>
  <si>
    <t xml:space="preserve">RECRAVA À CADA 20 METROS </t>
  </si>
  <si>
    <t>COMPRIMENTO*QUANTIDADE</t>
  </si>
  <si>
    <t>2.3.5. 94287 EXECUÇÃO DE SARJETA DE CONCRETO USINADO, MOLDADA IN LOCO EM TRECHO RETO, 30 CM BASE X 10 CM ALTURA. AF_01/2024 (M)</t>
  </si>
  <si>
    <t>2.3.6. 95875 TRANSPORTE COM CAMINHÃO BASCULANTE DE 10 M³, EM VIA URBANA PAVIMENTADA, DMT ATÉ 30 KM (UNIDADE: M3XKM). AF_07/2020 (M3XKM)</t>
  </si>
  <si>
    <t>VOLUME</t>
  </si>
  <si>
    <t>BRITA GRADUADA</t>
  </si>
  <si>
    <t>VOLUME*KM</t>
  </si>
  <si>
    <t>PARALELEPÍPEDO (M2*((0,12*0,12*0,21)*33 UN/M2)*KM)</t>
  </si>
  <si>
    <t>ÁREA*VOLUME*KM</t>
  </si>
  <si>
    <t>COLCHÃO DE AREIA - PAVIMENTAÇÃO EM PARALELEPÍPEDO</t>
  </si>
  <si>
    <t>2.4.1. 99258 CAIXA ENTERRADA HIDRÁULICA RETANGULAR, EM ALVENARIA COM BLOCOS DE CONCRETO, DIMENSÕES INTERNAS: 0,4X0,4X0,4 M PARA REDE DE DRENAGEM. AF_12/2020 (UN)</t>
  </si>
  <si>
    <t>2.4.2. 104166 TUBO PVC, SÉRIE R, ÁGUA PLUVIAL, DN 150 MM, FORNECIDO E INSTALADO EM RAMAL DE ENCAMINHAMENTO. AF_06/2022 (M)</t>
  </si>
  <si>
    <t>LIGAÇÃO ENTRE AS CAIXAS</t>
  </si>
  <si>
    <t>2.4.3. 97957 CAIXA PARA BOCA DE LOBO DUPLA RETANGULAR, EM ALVENARIA COM BLOCOS DE CONCRETO, DIMENSÕES INTERNAS: 0,6X2,2X1,2 M. AF_12/2020 (UN)</t>
  </si>
  <si>
    <t>REDE DE DRENAGEM</t>
  </si>
  <si>
    <t>TRUNCAR((QUANTIDADE);2)</t>
  </si>
  <si>
    <t>2.4.4. 99264 CAIXA ENTERRADA HIDRÁULICA RETANGULAR, EM ALVENARIA COM BLOCOS DE CONCRETO, DIMENSÕES INTERNAS: 1X1X0,6 M PARA REDE DE DRENAGEM. AF_12/2020 (UN)</t>
  </si>
  <si>
    <t>2.4.5. 92212 TUBO DE CONCRETO PARA REDES COLETORAS DE ÁGUAS PLUVIAIS, DIÂMETRO DE 600 MM, JUNTA RÍGIDA, INSTALADO EM LOCAL COM BAIXO NÍVEL DE INTERFERÊNCIAS - FORNECIMENTO E ASSENTAMENTO. AF_03/2024 (M)</t>
  </si>
  <si>
    <t>TRUNCAR((COMPRIMENTO);2)</t>
  </si>
  <si>
    <t>2.4.6. 92210 TUBO DE CONCRETO PARA REDES COLETORAS DE ÁGUAS PLUVIAIS, DIÂMETRO DE 400 MM, JUNTA RÍGIDA, INSTALADO EM LOCAL COM BAIXO NÍVEL DE INTERFERÊNCIAS - FORNECIMENTO E ASSENTAMENTO. AF_03/2024 (M)</t>
  </si>
  <si>
    <t>2.5.1. 93358 ESCAVAÇÃO MANUAL DE VALA. AF_09/2024 (M3)</t>
  </si>
  <si>
    <t>LARGURA</t>
  </si>
  <si>
    <t>CONTENÇÃO DA CALÇADA - EXTENSÃO LADO DIREITO (OBTIDA NO PROJETO EM DWG)</t>
  </si>
  <si>
    <t>COMPRIMENTO*LARGURA*ALTURA</t>
  </si>
  <si>
    <t>CONTENÇÃO DA CALÇADA - EXTENSÃO LADO ESQUERDO (OBTIDA NO PROJETO EM DWG)</t>
  </si>
  <si>
    <t>2.5.2. 96620 LASTRO DE CONCRETO MAGRO, APLICADO EM PISOS, LAJES SOBRE SOLO OU RADIERS. AF_01/2024 (M3)</t>
  </si>
  <si>
    <t>CONTEÇÃO DA CALÇADA - EXTENSÃO LADO DIREITO (OBTIDA NO PROJETO EM DWG)</t>
  </si>
  <si>
    <t>CONTEÇÃO DA CALÇADA - EXTENSÃO LADO ESQUERDO (OBTIDA NO PROJETO EM DWG)</t>
  </si>
  <si>
    <t>2.5.3. CP-C0074-PMSLM ALVENARIA DE TIJOLO CERÂMICO FURADO (9x19x19)cm C/ARGAMASSA MISTA DE CAL HIDRATADA ESP=20 cm (FONTE: SEINFRA - CE - C0074) (M2)</t>
  </si>
  <si>
    <t>2.5.4. 87893 CHAPISCO APLICADO EM ALVENARIA (SEM PRESENÇA DE VÃOS) E ESTRUTURAS DE CONCRETO DE FACHADA, COM COLHER DE PEDREIRO. ARGAMASSA TRAÇO 1:3 COM PREPARO MANUAL. AF_10/2022 (M2)</t>
  </si>
  <si>
    <t>2.5.5. 87794 EMBOÇO OU MASSA ÚNICA EM ARGAMASSA TRAÇO 1:2:8, PREPARO MANUAL, APLICADA MANUALMENTE EM PANOS CEGOS DE FACHADA (SEM PRESENÇA DE VÃOS), ESPESSURA DE 25 MM. AF_09/2022 (M2)</t>
  </si>
  <si>
    <t>2.5.6. 94319 ATERRO MANUAL DE VALAS COM SOLO ARGILO-ARENOSO. AF_08/2023 (M3)</t>
  </si>
  <si>
    <t>CALÇADA - EXTENSÃO LADO DIREITO (OBTIDA NO PROJETO EM DWG)</t>
  </si>
  <si>
    <t>CALÇADA - EXTENSÃO LADO ESQUERDO (OBTIDA NO PROJETO EM DWG)</t>
  </si>
  <si>
    <t>CALÇADA - PC E9 LADO ESQUERDO (OBTIDA NO PROJETO EM DWG)</t>
  </si>
  <si>
    <t>CALÇADA - PC E9 LADO DIREITO (OBTIDA NO PROJETO EM DWG)</t>
  </si>
  <si>
    <t>CALÇADA - PC E19 LADO ESQUERDO (OBTIDA NO PROJETO EM DWG)</t>
  </si>
  <si>
    <t>CALÇADA - PC E19 LADO DIREITO (OBTIDA NO PROJETO EM DWG)</t>
  </si>
  <si>
    <t>2.5.7. 94990 EXECUÇÃO DE PASSEIO (CALÇADA) OU PISO DE CONCRETO COM CONCRETO MOLDADO IN LOCO, FEITO EM OBRA, ACABAMENTO CONVENCIONAL, NÃO ARMADO. AF_08/2022 (M3)</t>
  </si>
  <si>
    <t>2.5.8. 95875 TRANSPORTE COM CAMINHÃO BASCULANTE DE 10 M³, EM VIA URBANA PAVIMENTADA, DMT ATÉ 30 KM (UNIDADE: M3XKM). AF_07/2020 (M3XKM)</t>
  </si>
  <si>
    <t>ATERRO</t>
  </si>
  <si>
    <t>2.6.1. CP-73916/002-PMSLM PLACA ESMALTADA PARA IDENTIFICAÇÃO NR DE RUA, DIMENSÕES 45X25CM (UN)</t>
  </si>
  <si>
    <t>ÍNICIO E FINAL DA RUA</t>
  </si>
  <si>
    <t>2.6.2. 102498 PINTURA DE MEIO-FIO COM TINTA BRANCA A BASE DE CAL (CAIAÇÃO). AF_05/2021 (M)</t>
  </si>
  <si>
    <t>3.1.1. CP-19.07.580-PMSLM REBAIXAMENTO DE PENA D'ÁGUA, INCLUINDO COMPLEMENTO DE TUBULAÇÃO, CONEXÕES, ESCAVAÇÃO E REATERRO. (UND)</t>
  </si>
  <si>
    <t>3.1.2. CP-31.08.09U-PMSLM CONSERTO DE RAMAIS PREDIAIS DE ESGOTO DANIFICADOS DURANTE EXECUÇÃO DAS OBRAS. (FONTE: COMPESA - PE - 31.08.09U) (UN)</t>
  </si>
  <si>
    <t>3.2.1. 100576 REGULARIZAÇÃO E COMPACTAÇÃO DE SUBLEITO DE SOLO PREDOMINANTEMENTE ARGILOSO, PARA OBRAS DE CONSTRUÇÃO DE PAVIMENTOS. AF_09/2024 (M2)</t>
  </si>
  <si>
    <t>E6 ATÉ E6+4,10</t>
  </si>
  <si>
    <t>TRUNCAR((COMPRIMENTO*((LARGURA1+LARGURA2)/2));2)</t>
  </si>
  <si>
    <t>E6+4,10 ATÉ E12+4,10</t>
  </si>
  <si>
    <t>E12+4,10 ATÉ 12+17,50</t>
  </si>
  <si>
    <t>ÁREA TRIANGULAR ENTRE A E6 E E7</t>
  </si>
  <si>
    <t>TRUNCAR(((COMPRIMENTO*ALTURA)/2);2)</t>
  </si>
  <si>
    <t>3.2.2. CP-S200714-PMSLM PREPARO, REGULARIZAÇÃO E COMPACTAÇÃO DO TERRENO (COMPACTADOR MANUAL) (FONTE: IOPES - ES - S200714) (M2)</t>
  </si>
  <si>
    <t>E0 ATÉ A E6</t>
  </si>
  <si>
    <t>3.2.3. CP-19322-PMSLM CARGA MECANIZADA (COM A PÁ FRONTAL DA RETROESCAVADEIRA) EM CAMINHÃO BASCULANTE CAP. 10M³ - MATERIAL DE 1ª CATEGORIA (M3)</t>
  </si>
  <si>
    <t>ÁREA DE REGULARIZAÇÃO MECANIZADA * ESPESSURA 0,20 M</t>
  </si>
  <si>
    <t>TRUNCAR((ÁREA*ESPESSURA);2)</t>
  </si>
  <si>
    <t>ÁREA DE REGULARIZAÇÃO MANUAL * ESPESSURA 0,20 M</t>
  </si>
  <si>
    <t>3.2.4. 95875 TRANSPORTE COM CAMINHÃO BASCULANTE DE 10 M³, EM VIA URBANA PAVIMENTADA, DMT ATÉ 30 KM (UNIDADE: M3XKM). AF_07/2020 (M3XKM)</t>
  </si>
  <si>
    <t>3.3.1. 96393 USINAGEM DE BRITA GRADUADA SIMPLES. AF_03/2020 (M3)</t>
  </si>
  <si>
    <t>TRUNCAR((COMPRIMENTO*((LARGURA1+LARGURA2)/2)*ESPESSURA);2)</t>
  </si>
  <si>
    <t>TRUNCAR(((COMPRIMENTO*ALTURA)/2)*ESPESSURA;2)</t>
  </si>
  <si>
    <t>3.3.2. CP-02.06.05U-PMSLM ESPALHAMENTO MANUAL DE MATERIAL PARA SIMPLES REGULARIZAÇÃO DO TERRENO. (FONTE: COMPESA - PE - 02.06.05U) (M3)</t>
  </si>
  <si>
    <t>3.3.3. CP-RO-00229-PMSLM COMPACTAÇÃO MANUAL COM PLACA VIBRATÓRIA (FONTE: SETOP - MG (Central) - RO-00229) (M3)</t>
  </si>
  <si>
    <t>3.3.4. 92397 EXECUÇÃO DE PAVIMENTO EM PISO INTERTRAVADO, COM BLOCO RETANGULAR COR NATURAL DE 20 X 10 CM, ESPESSURA 6 CM. AF_10/2022 (M2)</t>
  </si>
  <si>
    <t>3.3.5. 94273 ASSENTAMENTO DE GUIA (MEIO-FIO) EM TRECHO RETO, CONFECCIONADA EM CONCRETO PRÉ-FABRICADO, DIMENSÕES 100X15X13X30 CM (COMPRIMENTO X BASE INFERIOR X BASE SUPERIOR X ALTURA). AF_01/2024 (M)</t>
  </si>
  <si>
    <t>3.3.6. CP-08.01.08U-PMSLM MEIO-FIO EM PEDRA GRANÍTICA, REJUNTADO COM ARGAMASSA CIMENTO E AREIA 1:3. (FONTE: COMPESA - PE - 2023.1 - 08.01.08U) (M)</t>
  </si>
  <si>
    <t>TRUNCAR((COMPRIMENTO*QUANTIDADE);2)</t>
  </si>
  <si>
    <t>3.3.7. 95875 TRANSPORTE COM CAMINHÃO BASCULANTE DE 10 M³, EM VIA URBANA PAVIMENTADA, DMT ATÉ 30 KM (UNIDADE: M3XKM). AF_07/2020 (M3XKM)</t>
  </si>
  <si>
    <t>TRUNCAR((VOLUME*KM);2)</t>
  </si>
  <si>
    <t>3.3.8. CP-65000189-PMSLM TRANSPORTE MANUAL (PEDRA BRITADA, PEDREGULHO) DISTANCIA ENTRE 60 E 100 M (FONTE: COPASA - MG (Base Centro) - 65000189) (M3)</t>
  </si>
  <si>
    <t>3.4.1. 99258 CAIXA ENTERRADA HIDRÁULICA RETANGULAR, EM ALVENARIA COM BLOCOS DE CONCRETO, DIMENSÕES INTERNAS: 0,4X0,4X0,4 M PARA REDE DE DRENAGEM. AF_12/2020 (UN)</t>
  </si>
  <si>
    <t>3.4.2. 89512 TUBO PVC, SÉRIE R, ÁGUA PLUVIAL, DN 100 MM, FORNECIDO E INSTALADO EM RAMAL DE ENCAMINHAMENTO. AF_06/2022 (M)</t>
  </si>
  <si>
    <t>3.4.3. 92212 TUBO DE CONCRETO PARA REDES COLETORAS DE ÁGUAS PLUVIAIS, DIÂMETRO DE 600 MM, JUNTA RÍGIDA, INSTALADO EM LOCAL COM BAIXO NÍVEL DE INTERFERÊNCIAS - FORNECIMENTO E ASSENTAMENTO. AF_03/2024 (M)</t>
  </si>
  <si>
    <t>3.4.4. 97957 CAIXA PARA BOCA DE LOBO DUPLA RETANGULAR, EM ALVENARIA COM BLOCOS DE CONCRETO, DIMENSÕES INTERNAS: 0,6X2,2X1,2 M. AF_12/2020 (UN)</t>
  </si>
  <si>
    <t>3.4.5. 99264 CAIXA ENTERRADA HIDRÁULICA RETANGULAR, EM ALVENARIA COM BLOCOS DE CONCRETO, DIMENSÕES INTERNAS: 1X1X0,6 M PARA REDE DE DRENAGEM. AF_12/2020 (UN)</t>
  </si>
  <si>
    <t>3.4.6. COM-57389245-PMSLM CANALETA DE DRENAGEM EM CONCRETO, DIMENSÕES INTERNAS 40 X 50CM, COM TAMPA DE CONCRETO, INCLUSIVE ESCAVAÇÃO MANUAL (M)</t>
  </si>
  <si>
    <t>3.4.7. 92214 TUBO DE CONCRETO PARA REDES COLETORAS DE ÁGUAS PLUVIAIS, DIÂMETRO DE 800 MM, JUNTA RÍGIDA, INSTALADO EM LOCAL COM BAIXO NÍVEL DE INTERFERÊNCIAS - FORNECIMENTO E ASSENTAMENTO. AF_03/2024 (M)</t>
  </si>
  <si>
    <t>3.4.8. 0804093 Boca de BSTC D = 0,60 m - esconsidade 30° - areia e brita comerciais - alas retas (un)</t>
  </si>
  <si>
    <t>3.4.9. 0804389 Boca de BSTC D = 0,80 m - esconsidade 30° - areia e brita comerciais - alas esconsas (un)</t>
  </si>
  <si>
    <t>3.5.1. 93358 ESCAVAÇÃO MANUAL DE VALA. AF_09/2024 (M3)</t>
  </si>
  <si>
    <t>CONTENÇÃO DA CALÇADA - EXTENSÃO LADO DIREITO (OBTIDA NO PROJETO EM DWG) - E6+4,10 ATÉ E12+17,50</t>
  </si>
  <si>
    <t>TRUNCAR((COMPRIMENTO*LARGURA*ALTURA);2)</t>
  </si>
  <si>
    <t>CONTENÇÃO DA CALÇADA - EXTENSÃO LADO ESQUERDO (OBTIDA NO PROJETO EM DWG) - E6+4,10 ATÉ E12+17,50</t>
  </si>
  <si>
    <t>3.5.2. 96620 LASTRO DE CONCRETO MAGRO, APLICADO EM PISOS, LAJES SOBRE SOLO OU RADIERS. AF_01/2024 (M3)</t>
  </si>
  <si>
    <t>3.5.3. CP-C0074-PMSLM ALVENARIA DE TIJOLO CERÂMICO FURADO (9x19x19)cm C/ARGAMASSA MISTA DE CAL HIDRATADA ESP=20 cm (FONTE: SEINFRA - CE - C0074) (M2)</t>
  </si>
  <si>
    <t>CONTEÇÃO DA CALÇADA - EXTENSÃO LADO DIREITO (OBTIDA NO PROJETO EM DWG) - E6+4,10 ATÉ E12+17,50</t>
  </si>
  <si>
    <t>TRUNCAR((COMPRIMENTO*ALTURA);2)</t>
  </si>
  <si>
    <t>CONTEÇÃO DA CALÇADA - EXTENSÃO LADO ESQUERDO (OBTIDA NO PROJETO EM DWG) - E6+4,10 ATÉ E12+17,50</t>
  </si>
  <si>
    <t>3.5.4. 87893 CHAPISCO APLICADO EM ALVENARIA (SEM PRESENÇA DE VÃOS) E ESTRUTURAS DE CONCRETO DE FACHADA, COM COLHER DE PEDREIRO. ARGAMASSA TRAÇO 1:3 COM PREPARO MANUAL. AF_10/2022 (M2)</t>
  </si>
  <si>
    <t>CONTEÇÃO DA CALÇADA  - E6+4,10 ATÉ E12+17,50- EXTENSÃO LADO DIREITO (OBTIDA NO PROJETO EM DWG)</t>
  </si>
  <si>
    <t>CONTEÇÃO DA CALÇ - E6+4,10 ATÉ E12+17,50ADA - EXTENSÃO LADO ESQUERDO (OBTIDA NO PROJETO EM DWG)</t>
  </si>
  <si>
    <t>3.5.5. 87794 EMBOÇO OU MASSA ÚNICA EM ARGAMASSA TRAÇO 1:2:8, PREPARO MANUAL, APLICADA MANUALMENTE EM PANOS CEGOS DE FACHADA (SEM PRESENÇA DE VÃOS), ESPESSURA DE 25 MM. AF_09/2022 (M2)</t>
  </si>
  <si>
    <t>3.5.6. 94319 ATERRO MANUAL DE VALAS COM SOLO ARGILO-ARENOSO. AF_08/2023 (M3)</t>
  </si>
  <si>
    <t>CALÇADA - EXTENSÃO LADO DIREITO (OBTIDA NO PROJETO EM DWG) - E6+4,10 ATÉ E12+17,50</t>
  </si>
  <si>
    <t>CALÇADA - EXTENSÃO LADO ESQUERDO (OBTIDA NO PROJETO EM DWG) - E6+4,10 ATÉ E12+17,50</t>
  </si>
  <si>
    <t>3.5.7. 94990 EXECUÇÃO DE PASSEIO (CALÇADA) OU PISO DE CONCRETO COM CONCRETO MOLDADO IN LOCO, FEITO EM OBRA, ACABAMENTO CONVENCIONAL, NÃO ARMADO. AF_08/2022 (M3)</t>
  </si>
  <si>
    <t>CALÇADA  - E6+4,10 ATÉ E12+17,50- EXTENSÃO LADO DIREITO (OBTIDA NO PROJETO EM DWG)</t>
  </si>
  <si>
    <t>CA - E6+4,10 ATÉ E12+17,50LÇADA - EXTENSÃO LADO ESQUERDO (OBTIDA NO PROJETO EM DWG)</t>
  </si>
  <si>
    <t>3.5.8. 95875 TRANSPORTE COM CAMINHÃO BASCULANTE DE 10 M³, EM VIA URBANA PAVIMENTADA, DMT ATÉ 30 KM (UNIDADE: M3XKM). AF_07/2020 (M3XKM)</t>
  </si>
  <si>
    <t>3.5.9. CP-103926-PMSLM ESCADA HIDRÁULICA, LARGURA DE 1 A 4,1 M, TIPO DESCIDA D'ÁGUA DE ATERRO EM DEGRAUS (DAD 04, 06, 08, 10, 12, 14, 16, 18), EM CONCRETO FEITO IN LOCO FCK = 15 MPA, LANÇADO MANUALMENTE, SEM ARMAÇÃO, COM MATERIAIS E FÔRMAS (3 UTILIZAÇÕES). AF_08/2022 (M3)</t>
  </si>
  <si>
    <t>ESPELHO</t>
  </si>
  <si>
    <t>PISO</t>
  </si>
  <si>
    <t>DEGRAUS</t>
  </si>
  <si>
    <t>ESCADA NA ESTACA E0</t>
  </si>
  <si>
    <t>TRUNCAR((ESPELHO*PISO*LARGURA*DEGRAUS);2)</t>
  </si>
  <si>
    <t>TOTAL DA MEMÓRIA DE CÁLCULO: 6,76</t>
  </si>
  <si>
    <t>3.5.10. CP-S08779-PMSLM CORRIMÃO EM TUBO DE AÇO GALVANIZADO (ALTURA = 0,90 M), COM BARRAS VERTICAIS A CADA 2.00M (2"), BARRA HORIZONTAL INTERMEDIÁRIA (1 1/2") E BARRA HORIZONTAL SUPERIOR (1 1/2") (FONTE: ORSE - SE - 2024/12 - S08779) (M)</t>
  </si>
  <si>
    <t>TOTAL DA MEMÓRIA DE CÁLCULO: 40,52</t>
  </si>
  <si>
    <t>3.5.11. 94994 EXECUÇÃO DE PASSEIO (CALÇADA) OU PISO DE CONCRETO COM CONCRETO MOLDADO IN LOCO, FEITO EM OBRA, ACABAMENTO CONVENCIONAL, ESPESSURA 8 CM, ARMADO. AF_08/2022 (M2)</t>
  </si>
  <si>
    <t>RAMPA DE MOTOS</t>
  </si>
  <si>
    <t>TRUNCAR((COMPRIMENTO*LARGURA);2)</t>
  </si>
  <si>
    <t>TOTAL DA MEMÓRIA DE CÁLCULO: 20,00</t>
  </si>
  <si>
    <t>3.6.1. CP-73916/002-PMSLM PLACA ESMALTADA PARA IDENTIFICAÇÃO NR DE RUA, DIMENSÕES 45X25CM (UN)</t>
  </si>
  <si>
    <t>TOTAL DA MEMÓRIA DE CÁLCULO: 2,00</t>
  </si>
  <si>
    <t>3.6.2. 102498 PINTURA DE MEIO-FIO COM TINTA BRANCA A BASE DE CAL (CAIAÇÃO). AF_05/2021 (M)</t>
  </si>
  <si>
    <t>TOTAL DA MEMÓRIA DE CÁLCULO: 521,98</t>
  </si>
  <si>
    <t>3.7.1. CP-S05103-PMSLM REGULARIZAÇÃO MANUAL DE TERRENO. (FONTE: ORSE - SE - 2023/07 - S05103) (M2)</t>
  </si>
  <si>
    <t>E0 ATÉ E5</t>
  </si>
  <si>
    <t>E5+18 ATÉ E6+16</t>
  </si>
  <si>
    <t>TOTAL DA MEMÓRIA DE CÁLCULO: 227,00</t>
  </si>
  <si>
    <t>3.7.2. 93358 ESCAVAÇÃO MANUAL DE VALA. AF_09/2024 (M3)</t>
  </si>
  <si>
    <t>LADOS</t>
  </si>
  <si>
    <t>TRUNCAR((COMPRIMENTO*LARGURA*ALTURA*LADOS);2)</t>
  </si>
  <si>
    <t>TOTAL DA MEMÓRIA DE CÁLCULO: 42,92</t>
  </si>
  <si>
    <t>3.7.3. 96620 LASTRO DE CONCRETO MAGRO, APLICADO EM PISOS, LAJES SOBRE SOLO OU RADIERS. AF_01/2024 (M3)</t>
  </si>
  <si>
    <t>TOTAL DA MEMÓRIA DE CÁLCULO: 5,72</t>
  </si>
  <si>
    <t>3.7.4. CP-C0074-PMSLM ALVENARIA DE TIJOLO CERÂMICO FURADO (9x19x19)cm C/ARGAMASSA MISTA DE CAL HIDRATADA ESP=20 cm (FONTE: SEINFRA - CE - C0074) (M2)</t>
  </si>
  <si>
    <t>E0 ATÉ E5 - FUNDAÇÃO</t>
  </si>
  <si>
    <t>TRUNCAR((COMPRIMENTO*ALTURA*LADOS);2)</t>
  </si>
  <si>
    <t>E0 ATÉ E5 - ELEVAÇÃO</t>
  </si>
  <si>
    <t>TOTAL DA MEMÓRIA DE CÁLCULO: 200,00</t>
  </si>
  <si>
    <t>3.7.5. 87893 CHAPISCO APLICADO EM ALVENARIA (SEM PRESENÇA DE VÃOS) E ESTRUTURAS DE CONCRETO DE FACHADA, COM COLHER DE PEDREIRO. ARGAMASSA TRAÇO 1:3 COM PREPARO MANUAL. AF_10/2022 (M2)</t>
  </si>
  <si>
    <t>TOTAL DA MEMÓRIA DE CÁLCULO: 280,00</t>
  </si>
  <si>
    <t>3.7.6. 87794 EMBOÇO OU MASSA ÚNICA EM ARGAMASSA TRAÇO 1:2:8, PREPARO MANUAL, APLICADA MANUALMENTE EM PANOS CEGOS DE FACHADA (SEM PRESENÇA DE VÃOS), ESPESSURA DE 25 MM. AF_09/2022 (M2)</t>
  </si>
  <si>
    <t>3.7.7. 103800 PEDRA ARGAMASSADA COM CIMENTO E AREIA 1:3, 40% DE ARGAMASSA EM VOLUME - AREIA E PEDRA DE MÃO COMERCIAIS - FORNECIMENTO E ASSENTAMENTO. AF_08/2022 (M3)</t>
  </si>
  <si>
    <t>E5+18 ATÉ E6+16 - FUNDAÇÃO</t>
  </si>
  <si>
    <t>TRUNCAR((COMPRIMENTO*((LARGURA1+LARGURA2)/2)*ALTURA);2)</t>
  </si>
  <si>
    <t>E5+18 ATÉ E6+16 - ELEVAÇÃO</t>
  </si>
  <si>
    <t>TOTAL DA MEMÓRIA DE CÁLCULO: 23,40</t>
  </si>
  <si>
    <t>3.7.8. 95875 TRANSPORTE COM CAMINHÃO BASCULANTE DE 10 M³, EM VIA URBANA PAVIMENTADA, DMT ATÉ 30 KM (UNIDADE: M3XKM). AF_07/2020 (M3XKM)</t>
  </si>
  <si>
    <t>PEDRA RACHÃO</t>
  </si>
  <si>
    <t>TOTAL DA MEMÓRIA DE CÁLCULO: 702,00</t>
  </si>
  <si>
    <t>3.7.9. CP-65000189-PMSLM TRANSPORTE MANUAL (PEDRA BRITADA, PEDREGULHO) DISTANCIA ENTRE 60 E 100 M (FONTE: COPASA - MG (Base Centro) - 65000189) (M3)</t>
  </si>
  <si>
    <t>TRUNCAR((VOLUME);2)</t>
  </si>
  <si>
    <t>3.7.10. 102724 DRENO BARBACÃ, DN 100 MM, COM MATERIAL DRENANTE. AF_07/2021 (UN)</t>
  </si>
  <si>
    <t>LINHAS</t>
  </si>
  <si>
    <t>MURO DE PEDRA ARGAMASSADA</t>
  </si>
  <si>
    <t>TRUNCAR((QUANTIDADE*LINHAS);2)</t>
  </si>
  <si>
    <t>TOTAL DA MEMÓRIA DE CÁLCULO: 36,00</t>
  </si>
  <si>
    <t>4.1. 90776 ENCARREGADO GERAL COM ENCARGOS COMPLEMENTARES (H)</t>
  </si>
  <si>
    <t>HORAS</t>
  </si>
  <si>
    <t>DIAS</t>
  </si>
  <si>
    <t>SEMANAS</t>
  </si>
  <si>
    <t>ESTIMATIVA DE HORAS</t>
  </si>
  <si>
    <t>HORAS*DIAS*SEMANAS*MESES</t>
  </si>
  <si>
    <t>TOTAL DA MEMÓRIA DE CÁLCULO: 640,00</t>
  </si>
  <si>
    <t>4.2. 90777 ENGENHEIRO CIVIL DE OBRA JUNIOR COM ENCARGOS COMPLEMENTARES (H)</t>
  </si>
  <si>
    <t>TOTAL DA MEMÓRIA DE CÁLCULO: 288,00</t>
  </si>
  <si>
    <t>Material</t>
  </si>
  <si>
    <t>FONTE</t>
  </si>
  <si>
    <t>UNID</t>
  </si>
  <si>
    <t>COEFICIENTE</t>
  </si>
  <si>
    <t>PREÇO UNITÁRIO</t>
  </si>
  <si>
    <t>TOTAL</t>
  </si>
  <si>
    <t>00004813</t>
  </si>
  <si>
    <t>PLACA DE OBRA (PARA CONSTRUCAO CIVIL) EM CHAPA GALVANIZADA *N. 22*, ADESIVADA, DE *2,4 X 1,2* M (SEM POSTES PARA FIXACAO)</t>
  </si>
  <si>
    <t>00005065</t>
  </si>
  <si>
    <t>PREGO DE ACO POLIDO COM CABECA 10 X 10 (7/8 X 17)</t>
  </si>
  <si>
    <t>KG</t>
  </si>
  <si>
    <t>00005069</t>
  </si>
  <si>
    <t>PREGO DE ACO POLIDO COM CABECA 17 X 27 (2 1/2 X 11)</t>
  </si>
  <si>
    <t>00004509</t>
  </si>
  <si>
    <t>SARRAFO *2,5 X 10* CM EM PINUS, MISTA OU EQUIVALENTE DA REGIAO - BRUTA</t>
  </si>
  <si>
    <t>TOTAL Material:</t>
  </si>
  <si>
    <t>Mão de Obra com Encargos Complementares</t>
  </si>
  <si>
    <t>88262</t>
  </si>
  <si>
    <t>CARPINTEIRO DE FORMAS COM ENCARGOS COMPLEMENTARES</t>
  </si>
  <si>
    <t>88316</t>
  </si>
  <si>
    <t>SERVENTE COM ENCARGOS COMPLEMENTARES</t>
  </si>
  <si>
    <t>TOTAL Mão de Obra com Encargos Complementares:</t>
  </si>
  <si>
    <t>Serviço</t>
  </si>
  <si>
    <t>102234</t>
  </si>
  <si>
    <t>PINTURA IMUNIZANTE PARA MADEIRA, 2 DEMÃOS. AF_01/2021</t>
  </si>
  <si>
    <t>TOTAL Serviço:</t>
  </si>
  <si>
    <t>VALOR:</t>
  </si>
  <si>
    <t>Cotação</t>
  </si>
  <si>
    <t>INS-0002-PMSLM</t>
  </si>
  <si>
    <t xml:space="preserve">Composições </t>
  </si>
  <si>
    <t>TOTAL Cotação:</t>
  </si>
  <si>
    <t>00000122</t>
  </si>
  <si>
    <t>ADESIVO PLASTICO PARA PVC, FRASCO COM *850* GR</t>
  </si>
  <si>
    <t>00003529</t>
  </si>
  <si>
    <t>JOELHO PVC, SOLDAVEL, 90 GRAUS, 25 MM, COR MARROM, PARA AGUA FRIA PREDIAL</t>
  </si>
  <si>
    <t>00020083</t>
  </si>
  <si>
    <t>SOLUCAO PREPARADORA / LIMPADORA PARA PVC, FRASCO COM 1000 CM3</t>
  </si>
  <si>
    <t>00009868</t>
  </si>
  <si>
    <t>TUBO PVC, SOLDAVEL, DE 25 MM, AGUA FRIA (NBR-5648)</t>
  </si>
  <si>
    <t>88267</t>
  </si>
  <si>
    <t>ENCANADOR OU BOMBEIRO HIDRÁULICO COM ENCARGOS COMPLEMENTARES</t>
  </si>
  <si>
    <t>2.1.2. CP-31.08.09U-PMSLM CONSERTO DE RAMAIS PREDIAIS DE ESGOTO DANIFICADOS DURANTE EXECUÇÃO DAS OBRAS. (FONTE: COMPESA - PE - 31.08.09U) (UN)</t>
  </si>
  <si>
    <t>00000119</t>
  </si>
  <si>
    <t>ADESIVO PLASTICO PARA PVC, BISNAGA COM 75 GR</t>
  </si>
  <si>
    <t>00000013</t>
  </si>
  <si>
    <t>ESTOPA</t>
  </si>
  <si>
    <t>00003893</t>
  </si>
  <si>
    <t>LUVA DE CORRER, PVC, DN 100 MM, PARA ESGOTO PREDIAL</t>
  </si>
  <si>
    <t>00009836</t>
  </si>
  <si>
    <t>TUBO PVC SERIE NORMAL, DN 100 MM, PARA ESGOTO PREDIAL (NBR 5688)</t>
  </si>
  <si>
    <t>02.03.05U</t>
  </si>
  <si>
    <t>ESCAVAÇÃO MECANIZADA EM CAMPO ABERTO EM MATERIAL DE 1ª E/OU 2ª CATEGORIAS ATÉ 2,00 M DE PROFUNDIDADE.</t>
  </si>
  <si>
    <t>COMPESA</t>
  </si>
  <si>
    <t>Equipamento Custo Horário</t>
  </si>
  <si>
    <t>5903</t>
  </si>
  <si>
    <t>CAMINHÃO PIPA 10.000 L TRUCADO, PESO BRUTO TOTAL 23.000 KG, CARGA ÚTIL MÁXIMA 15.935 KG, DISTÂNCIA ENTRE EIXOS 4,8 M, POTÊNCIA 230 CV, INCLUSIVE TANQUE DE AÇO PARA TRANSPORTE DE ÁGUA - CHI DIURNO. AF_06/2014</t>
  </si>
  <si>
    <t>CHI</t>
  </si>
  <si>
    <t>5901</t>
  </si>
  <si>
    <t>CAMINHÃO PIPA 10.000 L TRUCADO, PESO BRUTO TOTAL 23.000 KG, CARGA ÚTIL MÁXIMA 15.935 KG, DISTÂNCIA ENTRE EIXOS 4,8 M, POTÊNCIA 230 CV, INCLUSIVE TANQUE DE AÇO PARA TRANSPORTE DE ÁGUA - CHP DIURNO. AF_06/2014</t>
  </si>
  <si>
    <t>CHP</t>
  </si>
  <si>
    <t>5934</t>
  </si>
  <si>
    <t>MOTONIVELADORA POTÊNCIA BÁSICA LÍQUIDA (PRIMEIRA MARCHA) 125 HP, PESO BRUTO 13032 KG, LARGURA DA LÂMINA DE 3,7 M - CHI DIURNO. AF_06/2014</t>
  </si>
  <si>
    <t>5932</t>
  </si>
  <si>
    <t>MOTONIVELADORA POTÊNCIA BÁSICA LÍQUIDA (PRIMEIRA MARCHA) 125 HP, PESO BRUTO 13032 KG, LARGURA DA LÂMINA DE 3,7 M - CHP DIURNO. AF_06/2014</t>
  </si>
  <si>
    <t>96464</t>
  </si>
  <si>
    <t>ROLO COMPACTADOR DE PNEUS, ESTÁTICO, PRESSÃO VARIÁVEL, POTÊNCIA 110 HP, PESO SEM/COM LASTRO 10,8/27 T, LARGURA DE ROLAGEM 2,30 M - CHI DIURNO. AF_06/2017</t>
  </si>
  <si>
    <t>96463</t>
  </si>
  <si>
    <t>ROLO COMPACTADOR DE PNEUS, ESTÁTICO, PRESSÃO VARIÁVEL, POTÊNCIA 110 HP, PESO SEM/COM LASTRO 10,8/27 T, LARGURA DE ROLAGEM 2,30 M - CHP DIURNO. AF_06/2017</t>
  </si>
  <si>
    <t>TOTAL Equipamento Custo Horário:</t>
  </si>
  <si>
    <t>91386</t>
  </si>
  <si>
    <t>CAMINHÃO BASCULANTE 10 M3, TRUCADO CABINE SIMPLES, PESO BRUTO TOTAL 23.000 KG, CARGA ÚTIL MÁXIMA 15.935 KG, DISTÂNCIA ENTRE EIXOS 4,80 M, POTÊNCIA 230 CV INCLUSIVE CAÇAMBA METÁLICA - CHP DIURNO. AF_06/2014</t>
  </si>
  <si>
    <t>5680</t>
  </si>
  <si>
    <t>RETROESCAVADEIRA SOBRE RODAS COM CARREGADEIRA, TRAÇÃO 4X2, POTÊNCIA LÍQ. 79 HP, CAÇAMBA CARREG. CAP. MÍN. 1 M3, CAÇAMBA RETRO CAP. 0,20 M3, PESO OPERACIONAL MÍN. 6.570 KG, PROFUNDIDADE ESCAVAÇÃO MÁX. 4,37 M - CHP DIURNO. AF_06/2014</t>
  </si>
  <si>
    <t>91387</t>
  </si>
  <si>
    <t>CAMINHÃO BASCULANTE 10 M3, TRUCADO CABINE SIMPLES, PESO BRUTO TOTAL 23.000 KG, CARGA ÚTIL MÁXIMA 15.935 KG, DISTÂNCIA ENTRE EIXOS 4,80 M, POTÊNCIA 230 CV INCLUSIVE CAÇAMBA METÁLICA - CHI DIURNO. AF_06/2014</t>
  </si>
  <si>
    <t>5685</t>
  </si>
  <si>
    <t>ROLO COMPACTADOR VIBRATÓRIO DE UM CILINDRO AÇO LISO, POTÊNCIA 80 HP, PESO OPERACIONAL MÁXIMO 8,1 T, IMPACTO DINÂMICO 16,15 / 9,5 T, LARGURA DE TRABALHO 1,68 M - CHI DIURNO. AF_06/2014</t>
  </si>
  <si>
    <t>5684</t>
  </si>
  <si>
    <t>ROLO COMPACTADOR VIBRATÓRIO DE UM CILINDRO AÇO LISO, POTÊNCIA 80 HP, PESO OPERACIONAL MÁXIMO 8,1 T, IMPACTO DINÂMICO 16,15 / 9,5 T, LARGURA DE TRABALHO 1,68 M - CHP DIURNO. AF_06/2014</t>
  </si>
  <si>
    <t>00000367</t>
  </si>
  <si>
    <t>AREIA GROSSA - POSTO JAZIDA/FORNECEDOR (RETIRADO NA JAZIDA, SEM TRANSPORTE)</t>
  </si>
  <si>
    <t>00004385</t>
  </si>
  <si>
    <t>PARALELEPIPEDO GRANITICO OU BASALTICO, PARA PAVIMENTACAO, SEM FRETE (VARIACAO REGIONAL DE PECAS POR M2)</t>
  </si>
  <si>
    <t>MIL</t>
  </si>
  <si>
    <t>88260</t>
  </si>
  <si>
    <t>CALCETEIRO COM ENCARGOS COMPLEMENTARES</t>
  </si>
  <si>
    <t>88628</t>
  </si>
  <si>
    <t>ARGAMASSA TRAÇO 1:3 (EM VOLUME DE CIMENTO E AREIA MÉDIA ÚMIDA), PREPARO MECÂNICO COM BETONEIRA 400 L. AF_08/2019</t>
  </si>
  <si>
    <t>00000370</t>
  </si>
  <si>
    <t>AREIA MEDIA - POSTO JAZIDA/FORNECEDOR (RETIRADO NA JAZIDA, SEM TRANSPORTE)</t>
  </si>
  <si>
    <t>00004059</t>
  </si>
  <si>
    <t>MEIO-FIO OU GUIA DE CONCRETO, PRE-MOLDADO, COMP 1 M, *30 X 12/15* CM (H X L1/L2)</t>
  </si>
  <si>
    <t>88309</t>
  </si>
  <si>
    <t>PEDREIRO COM ENCARGOS COMPLEMENTARES</t>
  </si>
  <si>
    <t>88629</t>
  </si>
  <si>
    <t>ARGAMASSA TRAÇO 1:3 (EM VOLUME DE CIMENTO E AREIA MÉDIA ÚMIDA), PREPARO MANUAL. AF_08/2019</t>
  </si>
  <si>
    <t>00001379</t>
  </si>
  <si>
    <t>CIMENTO PORTLAND COMPOSTO CP II-32</t>
  </si>
  <si>
    <t>I01610</t>
  </si>
  <si>
    <t>Meio fio granitico</t>
  </si>
  <si>
    <t>ORSE</t>
  </si>
  <si>
    <t>m</t>
  </si>
  <si>
    <t>00034492</t>
  </si>
  <si>
    <t>CONCRETO USINADO BOMBEAVEL, CLASSE DE RESISTENCIA C20, COM BRITA 0 E 1, SLUMP = 100 +/- 20 MM, EXCLUI SERVICO DE BOMBEAMENTO (NBR 8953)</t>
  </si>
  <si>
    <t>00004517</t>
  </si>
  <si>
    <t>SARRAFO *2,5 X 7,5* CM EM PINUS, MISTA OU EQUIVALENTE DA REGIAO - BRUTA</t>
  </si>
  <si>
    <t>00006212</t>
  </si>
  <si>
    <t>TABUA *2,5 X 30 CM EM PINUS, MISTA OU EQUIVALENTE DA REGIAO - BRUTA</t>
  </si>
  <si>
    <t>00000650</t>
  </si>
  <si>
    <t>BLOCO DE VEDACAO DE CONCRETO, 9 X 19 X 39 CM (CLASSE C - NBR 6136)</t>
  </si>
  <si>
    <t>00002692</t>
  </si>
  <si>
    <t>DESMOLDANTE PROTETOR PARA FORMAS DE MADEIRA, DE BASE OLEOSA EMULSIONADA EM AGUA</t>
  </si>
  <si>
    <t>L</t>
  </si>
  <si>
    <t>00004491</t>
  </si>
  <si>
    <t>PONTALETE *7,5 X 7,5* CM EM PINUS, MISTA OU EQUIVALENTE DA REGIAO - BRUTA</t>
  </si>
  <si>
    <t>00006193</t>
  </si>
  <si>
    <t>TABUA NAO APARELHADA *2,5 X 20* CM, EM MACARANDUBA/MASSARANDUBA, ANGELIM OU EQUIVALENTE DA REGIAO - BRUTA</t>
  </si>
  <si>
    <t>87316</t>
  </si>
  <si>
    <t>ARGAMASSA TRAÇO 1:4 (EM VOLUME DE CIMENTO E AREIA GROSSA ÚMIDA) PARA CHAPISCO CONVENCIONAL, PREPARO MECÂNICO COM BETONEIRA 400 L. AF_08/2019</t>
  </si>
  <si>
    <t>94970</t>
  </si>
  <si>
    <t>CONCRETO FCK = 20MPA, TRAÇO 1:2,7:3 (EM MASSA SECA DE CIMENTO/ AREIA MÉDIA/ BRITA 1) - PREPARO MECÂNICO COM BETONEIRA 600 L. AF_05/2021</t>
  </si>
  <si>
    <t>97734</t>
  </si>
  <si>
    <t>PEÇA RETANGULAR PRÉ-MOLDADA, VOLUME DE CONCRETO DE 10 A 30 LITROS, TAXA DE AÇO APROXIMADA DE 30KG/M³. AF_03/2024</t>
  </si>
  <si>
    <t>101616</t>
  </si>
  <si>
    <t>PREPARO DE FUNDO DE VALA COM LARGURA MENOR QUE 1,5 M (ACERTO DO SOLO NATURAL). AF_08/2020</t>
  </si>
  <si>
    <t>00038383</t>
  </si>
  <si>
    <t>LIXA D'AGUA EM FOLHA, COR PRETA, GRAO 100</t>
  </si>
  <si>
    <t>00009840</t>
  </si>
  <si>
    <t>TUBO PVC, SERIE R, DN 150 MM, PARA ESGOTO OU AGUAS PLUVIAIS PREDIAL (NBR 5688)</t>
  </si>
  <si>
    <t>88248</t>
  </si>
  <si>
    <t>AUXILIAR DE ENCANADOR OU BOMBEIRO HIDRÁULICO COM ENCARGOS COMPLEMENTARES</t>
  </si>
  <si>
    <t>5679</t>
  </si>
  <si>
    <t>RETROESCAVADEIRA SOBRE RODAS COM CARREGADEIRA, TRAÇÃO 4X4, POTÊNCIA LÍQ. 88 HP, CAÇAMBA CARREG. CAP. MÍN. 1 M3, CAÇAMBA RETRO CAP. 0,26 M3, PESO OPERACIONAL MÍN. 6.674 KG, PROFUNDIDADE ESCAVAÇÃO MÁX. 4,37 M - CHI DIURNO. AF_06/2014</t>
  </si>
  <si>
    <t>5678</t>
  </si>
  <si>
    <t>RETROESCAVADEIRA SOBRE RODAS COM CARREGADEIRA, TRAÇÃO 4X4, POTÊNCIA LÍQ. 88 HP, CAÇAMBA CARREG. CAP. MÍN. 1 M3, CAÇAMBA RETRO CAP. 0,26 M3, PESO OPERACIONAL MÍN. 6.674 KG, PROFUNDIDADE ESCAVAÇÃO MÁX. 4,37 M - CHP DIURNO. AF_06/2014</t>
  </si>
  <si>
    <t>00025067</t>
  </si>
  <si>
    <t>BLOCO DE CONCRETO ESTRUTURAL 19 X 19 X 39 CM, FBK 4,5 MPA (NBR 6136)</t>
  </si>
  <si>
    <t>00000660</t>
  </si>
  <si>
    <t>CANALETA DE CONCRETO 19 X 19 X 19 CM (CLASSE C - NBR 6136)</t>
  </si>
  <si>
    <t>00043386</t>
  </si>
  <si>
    <t>MEIO-FIO OU GUIA DE CONCRETO PRE-MOLDADO, TIPO CHAPEU PARA BOCA DE LOBO, DIMENSOES *1,20* X 0,15 X 0,30 M</t>
  </si>
  <si>
    <t>89998</t>
  </si>
  <si>
    <t>ARMAÇÃO DE CINTA DE ALVENARIA ESTRUTURAL; DIÂMETRO DE 10,0 MM. AF_09/2021</t>
  </si>
  <si>
    <t>89996</t>
  </si>
  <si>
    <t>ARMAÇÃO VERTICAL DE ALVENARIA ESTRUTURAL; DIÂMETRO DE 10,0 MM. AF_09/2021</t>
  </si>
  <si>
    <t>89995</t>
  </si>
  <si>
    <t>GRAUTEAMENTO DE CINTA SUPERIOR OU DE VERGA EM ALVENARIA ESTRUTURAL. AF_09/2021</t>
  </si>
  <si>
    <t>89993</t>
  </si>
  <si>
    <t>GRAUTEAMENTO VERTICAL EM ALVENARIA ESTRUTURAL. AF_09/2021</t>
  </si>
  <si>
    <t>97735</t>
  </si>
  <si>
    <t>PEÇA RETANGULAR PRÉ-MOLDADA, VOLUME DE CONCRETO DE 30 A 100 LITROS, TAXA DE AÇO APROXIMADA DE 30KG/M³. AF_03/2024</t>
  </si>
  <si>
    <t>97737</t>
  </si>
  <si>
    <t>PEÇA RETANGULAR PRÉ-MOLDADA, VOLUME DE CONCRETO DE 30 A 70 LITROS, TAXA DE AÇO APROXIMADA DE 70KG/M³. AF_03/2024</t>
  </si>
  <si>
    <t>101617</t>
  </si>
  <si>
    <t>PREPARO DE FUNDO DE VALA COM LARGURA MAIOR OU IGUAL A 1,5 M E MENOR QUE 2,5 M (ACERTO DO SOLO NATURAL). AF_08/2020</t>
  </si>
  <si>
    <t>97736</t>
  </si>
  <si>
    <t>PEÇA RETANGULAR PRÉ-MOLDADA, VOLUME DE CONCRETO ACIMA DE 100 LITROS, TAXA DE AÇO APROXIMADA DE 30KG/M³. AF_03/2024</t>
  </si>
  <si>
    <t>5632</t>
  </si>
  <si>
    <t>ESCAVADEIRA HIDRÁULICA SOBRE ESTEIRAS, CAÇAMBA 0,80 M3, PESO OPERACIONAL 17 T, POTENCIA BRUTA 111 HP - CHI DIURNO. AF_06/2014</t>
  </si>
  <si>
    <t>5631</t>
  </si>
  <si>
    <t>ESCAVADEIRA HIDRÁULICA SOBRE ESTEIRAS, CAÇAMBA 0,80 M3, PESO OPERACIONAL 17 T, POTENCIA BRUTA 111 HP - CHP DIURNO. AF_06/2014</t>
  </si>
  <si>
    <t>00007725</t>
  </si>
  <si>
    <t>TUBO DE CONCRETO ARMADO PARA AGUAS PLUVIAIS, CLASSE PA-1, COM ENCAIXE PONTA E BOLSA, DIAMETRO NOMINAL DE = 600 MM</t>
  </si>
  <si>
    <t>88246</t>
  </si>
  <si>
    <t>ASSENTADOR DE TUBOS COM ENCARGOS COMPLEMENTARES</t>
  </si>
  <si>
    <t>00007745</t>
  </si>
  <si>
    <t>TUBO DE CONCRETO ARMADO PARA AGUAS PLUVIAIS, CLASSE PA-1, COM ENCAIXE PONTA E BOLSA, DIAMETRO NOMINAL DE 400 MM</t>
  </si>
  <si>
    <t>94968</t>
  </si>
  <si>
    <t>CONCRETO MAGRO PARA LASTRO, TRAÇO 1:4,5:4,5 (EM MASSA SECA DE CIMENTO/ AREIA MÉDIA/ BRITA 1) - PREPARO MECÂNICO COM BETONEIRA 600 L. AF_05/2021</t>
  </si>
  <si>
    <t>00007271</t>
  </si>
  <si>
    <t>BLOCO CERAMICO / TIJOLO VAZADO PARA ALVENARIA DE VEDACAO, 8 FUROS NA HORIZONTAL DE 9 X 19 X 19 CM (L X A X C)</t>
  </si>
  <si>
    <t>00001106</t>
  </si>
  <si>
    <t>CAL HIDRATADA CH-I PARA ARGAMASSAS</t>
  </si>
  <si>
    <t>87377</t>
  </si>
  <si>
    <t>ARGAMASSA TRAÇO 1:3 (EM VOLUME DE CIMENTO E AREIA GROSSA ÚMIDA) PARA CHAPISCO CONVENCIONAL, PREPARO MANUAL. AF_08/2019</t>
  </si>
  <si>
    <t>00037411</t>
  </si>
  <si>
    <t>TELA DE ACO SOLDADA GALVANIZADA/ZINCADA PARA ALVENARIA, FIO D = *1,24 MM, MALHA 25 X 25 MM</t>
  </si>
  <si>
    <t>87369</t>
  </si>
  <si>
    <t>ARGAMASSA TRAÇO 1:2:8 (EM VOLUME DE CIMENTO, CAL E AREIA MÉDIA ÚMIDA) PARA EMBOÇO/MASSA ÚNICA/ASSENTAMENTO DE ALVENARIA DE VEDAÇÃO, PREPARO MANUAL. AF_08/2019</t>
  </si>
  <si>
    <t>91533</t>
  </si>
  <si>
    <t>COMPACTADOR DE SOLOS DE PERCUSSÃO (SOQUETE) COM MOTOR A GASOLINA 4 TEMPOS, POTÊNCIA 4 CV - CHP DIURNO. AF_08/2015</t>
  </si>
  <si>
    <t>00006079</t>
  </si>
  <si>
    <t>ARGILA, ARGILA VERMELHA OU ARGILA ARENOSA (RETIRADA NA JAZIDA, SEM TRANSPORTE)</t>
  </si>
  <si>
    <t>00005068</t>
  </si>
  <si>
    <t>PREGO DE ACO POLIDO COM CABECA 17 X 21 (2 X 11)</t>
  </si>
  <si>
    <t>94964</t>
  </si>
  <si>
    <t>CONCRETO FCK = 20MPA, TRAÇO 1:2,7:3 (EM MASSA SECA DE CIMENTO/ AREIA MÉDIA/ BRITA 1) - PREPARO MECÂNICO COM BETONEIRA 400 L. AF_05/2021</t>
  </si>
  <si>
    <t>00011950</t>
  </si>
  <si>
    <t>BUCHA DE NYLON SEM ABA S6, COM PARAFUSO DE 4,20 X 40 MM EM ACO ZINCADO COM ROSCA SOBERBA, CABECA CHATA E FENDA PHILLIPS</t>
  </si>
  <si>
    <t>00013521</t>
  </si>
  <si>
    <t>PLACA DE ACO ESMALTADA PARA IDENTIFICACAO DE RUA, *45 CM X 20* CM</t>
  </si>
  <si>
    <t>00011161</t>
  </si>
  <si>
    <t>CAL HIDRATADA PARA PINTURA</t>
  </si>
  <si>
    <t>88310</t>
  </si>
  <si>
    <t>PINTOR COM ENCARGOS COMPLEMENTARES</t>
  </si>
  <si>
    <t>Equipamento</t>
  </si>
  <si>
    <t>I081129</t>
  </si>
  <si>
    <t>COMPACTADOR DE SOLOS DE PERCURSAO (SOQUETE) COM MOTOR A GASOLINA 4 TEMPOS DE 4 HP (4 CV)</t>
  </si>
  <si>
    <t>IOPES</t>
  </si>
  <si>
    <t>TOTAL Equipamento:</t>
  </si>
  <si>
    <t>00004222</t>
  </si>
  <si>
    <t>GASOLINA COMUM</t>
  </si>
  <si>
    <t>88297</t>
  </si>
  <si>
    <t>OPERADOR DE MÁQUINAS E EQUIPAMENTOS COM ENCARGOS COMPLEMENTARES</t>
  </si>
  <si>
    <t>93427</t>
  </si>
  <si>
    <t>GRUPO GERADOR ESTACIONÁRIO, POTÊNCIA 150 KVA, MOTOR A DIESEL- CHP DIURNO. AF_03/2016</t>
  </si>
  <si>
    <t>5942</t>
  </si>
  <si>
    <t>PÁ CARREGADEIRA SOBRE RODAS, POTÊNCIA LÍQUIDA 128 HP, CAPACIDADE DA CAÇAMBA 1,7 A 2,8 M3, PESO OPERACIONAL 11632 KG - CHI DIURNO. AF_06/2014</t>
  </si>
  <si>
    <t>5940</t>
  </si>
  <si>
    <t>PÁ CARREGADEIRA SOBRE RODAS, POTÊNCIA LÍQUIDA 128 HP, CAPACIDADE DA CAÇAMBA 1,7 A 2,8 M3, PESO OPERACIONAL 11632 KG - CHP DIURNO. AF_06/2014</t>
  </si>
  <si>
    <t>95122</t>
  </si>
  <si>
    <t>USINA MISTURADORA DE SOLOS, CAPACIDADE DE 200 A 500 TON/H, POTENCIA 75KW - CHI DIURNO. AF_07/2016</t>
  </si>
  <si>
    <t>95121</t>
  </si>
  <si>
    <t>USINA MISTURADORA DE SOLOS, CAPACIDADE DE 200 A 500 TON/H, POTENCIA 75KW - CHP DIURNO. AF_07/2016</t>
  </si>
  <si>
    <t>00004720</t>
  </si>
  <si>
    <t>PEDRA BRITADA N. 0, OU PEDRISCO (4,8 A 9,5 MM) POSTO PEDREIRA/FORNECEDOR, SEM FRETE</t>
  </si>
  <si>
    <t>00004721</t>
  </si>
  <si>
    <t>PEDRA BRITADA N. 1 (9,5 A 19 MM) POSTO PEDREIRA/FORNECEDOR, SEM FRETE</t>
  </si>
  <si>
    <t>00004718</t>
  </si>
  <si>
    <t>PEDRA BRITADA N. 2 (19 A 38 MM) POSTO PEDREIRA/FORNECEDOR, SEM FRETE</t>
  </si>
  <si>
    <t>00004741</t>
  </si>
  <si>
    <t>PO DE PEDRA (POSTO PEDREIRA/FORNECEDOR, SEM FRETE)</t>
  </si>
  <si>
    <t>91277</t>
  </si>
  <si>
    <t>PLACA VIBRATÓRIA REVERSÍVEL COM MOTOR 4 TEMPOS A GASOLINA, FORÇA CENTRÍFUGA DE 25 KN (2500 KGF), POTÊNCIA 5,5 CV - CHP DIURNO. AF_08/2015</t>
  </si>
  <si>
    <t>91285</t>
  </si>
  <si>
    <t>CORTADORA DE PISO COM MOTOR 4 TEMPOS A GASOLINA, POTÊNCIA DE 13 HP, COM DISCO DE CORTE DIAMANTADO SEGMENTADO PARA CONCRETO, DIÂMETRO DE 350 MM, FURO DE 1" (14 X 1") - CHI DIURNO. AF_08/2015</t>
  </si>
  <si>
    <t>91283</t>
  </si>
  <si>
    <t>CORTADORA DE PISO COM MOTOR 4 TEMPOS A GASOLINA, POTÊNCIA DE 13 HP, COM DISCO DE CORTE DIAMANTADO SEGMENTADO PARA CONCRETO, DIÂMETRO DE 350 MM, FURO DE 1" (14 X 1") - CHP DIURNO. AF_08/2015</t>
  </si>
  <si>
    <t>91278</t>
  </si>
  <si>
    <t>PLACA VIBRATÓRIA REVERSÍVEL COM MOTOR 4 TEMPOS A GASOLINA, FORÇA CENTRÍFUGA DE 25 KN (2500 KGF), POTÊNCIA 5,5 CV - CHI DIURNO. AF_08/2015</t>
  </si>
  <si>
    <t>00036155</t>
  </si>
  <si>
    <t>BLOQUETE/PISO INTERTRAVADO DE CONCRETO - MODELO ONDA/16 FACES/RETANGULAR/TIJOLINHO/PAVER/HOLANDES/PARALELEPIPEDO, *20 X 10* CM, E = 6 CM, RESISTENCIA DE 35 MPA, COR NATURAL</t>
  </si>
  <si>
    <t>00009841</t>
  </si>
  <si>
    <t>TUBO PVC, SERIE R, DN 100 MM, PARA ESGOTO OU AGUAS PLUVIAIS PREDIAL (NBR 5688)</t>
  </si>
  <si>
    <t>94975</t>
  </si>
  <si>
    <t>CONCRETO FCK = 15MPA, TRAÇO 1:3,4:3,5 (EM MASSA SECA DE CIMENTO/ AREIA MÉDIA/ BRITA 1) - PREPARO MANUAL. AF_05/2021</t>
  </si>
  <si>
    <t>92803</t>
  </si>
  <si>
    <t>CORTE E DOBRA DE AÇO CA-50, DIÂMETRO DE 10,0 MM. AF_06/2022</t>
  </si>
  <si>
    <t>96541</t>
  </si>
  <si>
    <t>FABRICAÇÃO, MONTAGEM E DESMONTAGEM DE FÔRMA PARA SAPATA, EM CHAPA DE MADEIRA COMPENSADA RESINADA, E=17 MM, 4 UTILIZAÇÕES. AF_01/2024</t>
  </si>
  <si>
    <t>93382</t>
  </si>
  <si>
    <t>REATERRO MANUAL DE VALAS, COM COMPACTADOR DE SOLOS DE PERCUSSÃO. AF_08/2023</t>
  </si>
  <si>
    <t>00007750</t>
  </si>
  <si>
    <t>TUBO DE CONCRETO ARMADO PARA AGUAS PLUVIAIS, CLASSE PA-1, COM ENCAIXE PONTA E BOLSA, DIAMETRO NOMINAL DE 800 MM</t>
  </si>
  <si>
    <t>SERVIÇOS</t>
  </si>
  <si>
    <t>CONSUMO</t>
  </si>
  <si>
    <t>CUSTO UNITÁRIO</t>
  </si>
  <si>
    <t>1107892</t>
  </si>
  <si>
    <t>Concreto fck = 20 MPa - confecção em betoneira e lançamento manual - areia e brita comerciais</t>
  </si>
  <si>
    <t>m³</t>
  </si>
  <si>
    <t>3103302</t>
  </si>
  <si>
    <t>Fôrmas de tábuas de pinho para dispositivos de drenagem - utilização de 3 vezes - confecção, instalação e retirada</t>
  </si>
  <si>
    <t>m²</t>
  </si>
  <si>
    <t>TOTAL SERVIÇOS:</t>
  </si>
  <si>
    <t>Custo Direto Total:</t>
  </si>
  <si>
    <t>103795</t>
  </si>
  <si>
    <t>FABRICAÇÃO, MONTAGEM E DESMONTAGEM DE FÔRMA PARA ESCADA HIDRÁULICA, EM CHAPA DE MADEIRA COMPENSADA RESINADA, E = 17 MM, 3 UTILIZAÇÕES. AF_08/2022</t>
  </si>
  <si>
    <t>103670</t>
  </si>
  <si>
    <t>LANÇAMENTO COM USO DE BALDES, ADENSAMENTO E ACABAMENTO DE CONCRETO EM ESTRUTURAS. AF_02/2022</t>
  </si>
  <si>
    <t>00010997</t>
  </si>
  <si>
    <t>ELETRODO REVESTIDO AWS - E7018, DIAMETRO IGUAL A 4,00 MM</t>
  </si>
  <si>
    <t>00021013</t>
  </si>
  <si>
    <t>TUBO ACO GALVANIZADO COM COSTURA, CLASSE LEVE, DN 50 MM (2"), E = 3,00 MM, *4,40* KG/M (NBR 5580)</t>
  </si>
  <si>
    <t>I02308</t>
  </si>
  <si>
    <t>Tubo de aço galvanizado leve c/ costura c/ rosca BSP Ø = 48,3mm (1.1/2"), e = 2,65mm, l = 6000mm NBR 5580</t>
  </si>
  <si>
    <t>88315</t>
  </si>
  <si>
    <t>SERRALHEIRO COM ENCARGOS COMPLEMENTARES</t>
  </si>
  <si>
    <t>88317</t>
  </si>
  <si>
    <t>SOLDADOR COM ENCARGOS COMPLEMENTARES</t>
  </si>
  <si>
    <t>94969</t>
  </si>
  <si>
    <t>CONCRETO FCK = 15MPA, TRAÇO 1:3,4:3,5 (EM MASSA SECA DE CIMENTO/ AREIA MÉDIA/ BRITA 1) - PREPARO MECÂNICO COM BETONEIRA 600 L. AF_05/2021</t>
  </si>
  <si>
    <t>00007156</t>
  </si>
  <si>
    <t>TELA DE ACO SOLDADA NERVURADA, CA-60, Q-196, (3,11 KG/M2), DIAMETRO DO FIO = 5,0 MM, LARGURA = 2,45 M, ESPACAMENTO DA MALHA = 10 X 10 CM</t>
  </si>
  <si>
    <t>00004730</t>
  </si>
  <si>
    <t>PEDRA DE MAO OU PEDRA RACHAO PARA ARRIMO/FUNDACAO (POSTO PEDREIRA/FORNECEDOR, SEM FRETE)</t>
  </si>
  <si>
    <t>00000345</t>
  </si>
  <si>
    <t>ARAME GALVANIZADO 18 BWG, D = 1,24MM (0,009 KG/M)</t>
  </si>
  <si>
    <t>00004013</t>
  </si>
  <si>
    <t>GEOTEXTIL NAO TECIDO AGULHADO DE FILAMENTOS CONTINUOS 100% POLIESTER, RESITENCIA A TRACAO = 09 KN/M</t>
  </si>
  <si>
    <t>Encargos Complementares</t>
  </si>
  <si>
    <t>00043487</t>
  </si>
  <si>
    <t>EPI - FAMILIA ENCARREGADO GERAL - HORISTA (ENCARGOS COMPLEMENTARES - COLETADO CAIXA)</t>
  </si>
  <si>
    <t>00037372</t>
  </si>
  <si>
    <t>EXAMES - HORISTA (COLETADO CAIXA - ENCARGOS COMPLEMENTARES)</t>
  </si>
  <si>
    <t>00043463</t>
  </si>
  <si>
    <t>FERRAMENTAS - FAMILIA ENCARREGADO GERAL - HORISTA (ENCARGOS COMPLEMENTARES - COLETADO CAIXA)</t>
  </si>
  <si>
    <t>00037373</t>
  </si>
  <si>
    <t>SEGURO - HORISTA (COLETADO CAIXA - ENCARGOS COMPLEMENTARES)</t>
  </si>
  <si>
    <t>TOTAL Encargos Complementares:</t>
  </si>
  <si>
    <t>Mão de Obra</t>
  </si>
  <si>
    <t>00004083</t>
  </si>
  <si>
    <t>ENCARREGADO GERAL DE OBRAS (HORISTA)</t>
  </si>
  <si>
    <t>TOTAL Mão de Obra:</t>
  </si>
  <si>
    <t>95401</t>
  </si>
  <si>
    <t>CURSO DE CAPACITAÇÃO PARA ENCARREGADO GERAL (ENCARGOS COMPLEMENTARES) - HORISTA</t>
  </si>
  <si>
    <t>00043486</t>
  </si>
  <si>
    <t>EPI - FAMILIA ENGENHEIRO CIVIL - HORISTA (ENCARGOS COMPLEMENTARES - COLETADO CAIXA)</t>
  </si>
  <si>
    <t>00043462</t>
  </si>
  <si>
    <t>FERRAMENTAS - FAMILIA ENGENHEIRO CIVIL - HORISTA (ENCARGOS COMPLEMENTARES - COLETADO CAIXA)</t>
  </si>
  <si>
    <t>00002706</t>
  </si>
  <si>
    <t>ENGENHEIRO CIVIL DE OBRA JUNIOR (HORISTA)</t>
  </si>
  <si>
    <t>95402</t>
  </si>
  <si>
    <t>CURSO DE CAPACITAÇÃO PARA ENGENHEIRO CIVIL DE OBRA JÚNIOR (ENCARGOS COMPLEMENTARES) - HORISTA</t>
  </si>
  <si>
    <t>88238 AJUDANTE DE ARMADOR COM ENCARGOS COMPLEMENTARES (H)</t>
  </si>
  <si>
    <t>00037370</t>
  </si>
  <si>
    <t>ALIMENTACAO - HORISTA (COLETADO CAIXA - ENCARGOS COMPLEMENTARES)</t>
  </si>
  <si>
    <t>00043489</t>
  </si>
  <si>
    <t>EPI - FAMILIA PEDREIRO - HORISTA (ENCARGOS COMPLEMENTARES - COLETADO CAIXA)</t>
  </si>
  <si>
    <t>00043465</t>
  </si>
  <si>
    <t>FERRAMENTAS - FAMILIA PEDREIRO - HORISTA (ENCARGOS COMPLEMENTARES - COLETADO CAIXA)</t>
  </si>
  <si>
    <t>00037371</t>
  </si>
  <si>
    <t>TRANSPORTE - HORISTA (COLETADO CAIXA - ENCARGOS COMPLEMENTARES)</t>
  </si>
  <si>
    <t>00006114</t>
  </si>
  <si>
    <t>AJUDANTE DE ARMADOR (HORISTA)</t>
  </si>
  <si>
    <t>95308</t>
  </si>
  <si>
    <t>CURSO DE CAPACITAÇÃO PARA AJUDANTE DE ARMADOR (ENCARGOS COMPLEMENTARES) - HORISTA</t>
  </si>
  <si>
    <t>88239 AJUDANTE DE CARPINTEIRO COM ENCARGOS COMPLEMENTARES (H)</t>
  </si>
  <si>
    <t>00043483</t>
  </si>
  <si>
    <t>EPI - FAMILIA CARPINTEIRO DE FORMAS - HORISTA (ENCARGOS COMPLEMENTARES - COLETADO CAIXA)</t>
  </si>
  <si>
    <t>00043459</t>
  </si>
  <si>
    <t>FERRAMENTAS - FAMILIA CARPINTEIRO DE FORMAS - HORISTA (ENCARGOS COMPLEMENTARES - COLETADO CAIXA)</t>
  </si>
  <si>
    <t>00006117</t>
  </si>
  <si>
    <t>CARPINTEIRO AUXILIAR (HORISTA)</t>
  </si>
  <si>
    <t>95309</t>
  </si>
  <si>
    <t>CURSO DE CAPACITAÇÃO PARA AJUDANTE DE CARPINTEIRO (ENCARGOS COMPLEMENTARES) - HORISTA</t>
  </si>
  <si>
    <t>87369 ARGAMASSA TRAÇO 1:2:8 (EM VOLUME DE CIMENTO, CAL E AREIA MÉDIA ÚMIDA) PARA EMBOÇO/MASSA ÚNICA/ASSENTAMENTO DE ALVENARIA DE VEDAÇÃO, PREPARO MANUAL. AF_08/2019 (M3)</t>
  </si>
  <si>
    <t>87377 ARGAMASSA TRAÇO 1:3 (EM VOLUME DE CIMENTO E AREIA GROSSA ÚMIDA) PARA CHAPISCO CONVENCIONAL, PREPARO MANUAL. AF_08/2019 (M3)</t>
  </si>
  <si>
    <t>88629 ARGAMASSA TRAÇO 1:3 (EM VOLUME DE CIMENTO E AREIA MÉDIA ÚMIDA), PREPARO MANUAL. AF_08/2019 (M3)</t>
  </si>
  <si>
    <t>88628 ARGAMASSA TRAÇO 1:3 (EM VOLUME DE CIMENTO E AREIA MÉDIA ÚMIDA), PREPARO MECÂNICO COM BETONEIRA 400 L. AF_08/2019 (M3)</t>
  </si>
  <si>
    <t>88831</t>
  </si>
  <si>
    <t>BETONEIRA CAPACIDADE NOMINAL DE 400 L, CAPACIDADE DE MISTURA 280 L, MOTOR ELÉTRICO TRIFÁSICO POTÊNCIA DE 2 CV, SEM CARREGADOR - CHI DIURNO. AF_05/2023</t>
  </si>
  <si>
    <t>88830</t>
  </si>
  <si>
    <t>BETONEIRA CAPACIDADE NOMINAL DE 400 L, CAPACIDADE DE MISTURA 280 L, MOTOR ELÉTRICO TRIFÁSICO POTÊNCIA DE 2 CV, SEM CARREGADOR - CHP DIURNO. AF_05/2023</t>
  </si>
  <si>
    <t>88377</t>
  </si>
  <si>
    <t>OPERADOR DE BETONEIRA ESTACIONÁRIA/MISTURADOR COM ENCARGOS COMPLEMENTARES</t>
  </si>
  <si>
    <t>87316 ARGAMASSA TRAÇO 1:4 (EM VOLUME DE CIMENTO E AREIA GROSSA ÚMIDA) PARA CHAPISCO CONVENCIONAL, PREPARO MECÂNICO COM BETONEIRA 400 L. AF_08/2019 (M3)</t>
  </si>
  <si>
    <t>88245 ARMADOR COM ENCARGOS COMPLEMENTARES (H)</t>
  </si>
  <si>
    <t>00000378</t>
  </si>
  <si>
    <t>ARMADOR (HORISTA)</t>
  </si>
  <si>
    <t>95314</t>
  </si>
  <si>
    <t>CURSO DE CAPACITAÇÃO PARA ARMADOR (ENCARGOS COMPLEMENTARES) - HORISTA</t>
  </si>
  <si>
    <t>89998 ARMAÇÃO DE CINTA DE ALVENARIA ESTRUTURAL; DIÂMETRO DE 10,0 MM. AF_09/2021 (KG)</t>
  </si>
  <si>
    <t>00000034</t>
  </si>
  <si>
    <t>ACO CA-50, 10,0 MM, VERGALHAO</t>
  </si>
  <si>
    <t>88238</t>
  </si>
  <si>
    <t>AJUDANTE DE ARMADOR COM ENCARGOS COMPLEMENTARES</t>
  </si>
  <si>
    <t>88245</t>
  </si>
  <si>
    <t>ARMADOR COM ENCARGOS COMPLEMENTARES</t>
  </si>
  <si>
    <t>92767 ARMAÇÃO DE LAJE DE ESTRUTURA CONVENCIONAL DE CONCRETO ARMADO UTILIZANDO AÇO CA-60 DE 4,2 MM - MONTAGEM. AF_06/2022 (KG)</t>
  </si>
  <si>
    <t>00043132</t>
  </si>
  <si>
    <t>ARAME RECOZIDO 16 BWG, D = 1,65 MM (0,016 KG/M) OU 18 BWG, D = 1,25 MM (0,01 KG/M)</t>
  </si>
  <si>
    <t>00039017</t>
  </si>
  <si>
    <t>ESPACADOR / DISTANCIADOR CIRCULAR COM ENTRADA LATERAL, EM PLASTICO, PARA VERGALHAO *4,2 A 12,5* MM, COBRIMENTO 20 MM</t>
  </si>
  <si>
    <t>92799</t>
  </si>
  <si>
    <t>CORTE E DOBRA DE AÇO CA-60, DIÂMETRO DE 4,2 MM. AF_06/2022</t>
  </si>
  <si>
    <t>92768 ARMAÇÃO DE LAJE DE ESTRUTURA CONVENCIONAL DE CONCRETO ARMADO UTILIZANDO AÇO CA-60 DE 5,0 MM - MONTAGEM. AF_06/2022 (KG)</t>
  </si>
  <si>
    <t>92800</t>
  </si>
  <si>
    <t>CORTE E DOBRA DE AÇO CA-60, DIÂMETRO DE 5,0 MM. AF_06/2022</t>
  </si>
  <si>
    <t>92761 ARMAÇÃO DE PILAR OU VIGA DE ESTRUTURA CONVENCIONAL DE CONCRETO ARMADO UTILIZANDO AÇO CA-50 DE 8,0 MM - MONTAGEM. AF_06/2022 (KG)</t>
  </si>
  <si>
    <t>92802</t>
  </si>
  <si>
    <t>CORTE E DOBRA DE AÇO CA-50, DIÂMETRO DE 8,0 MM. AF_06/2022</t>
  </si>
  <si>
    <t>92759 ARMAÇÃO DE PILAR OU VIGA DE ESTRUTURA CONVENCIONAL DE CONCRETO ARMADO UTILIZANDO AÇO CA-60 DE 5,0 MM - MONTAGEM. AF_06/2022 (KG)</t>
  </si>
  <si>
    <t>89996 ARMAÇÃO VERTICAL DE ALVENARIA ESTRUTURAL; DIÂMETRO DE 10,0 MM. AF_09/2021 (KG)</t>
  </si>
  <si>
    <t>88246 ASSENTADOR DE TUBOS COM ENCARGOS COMPLEMENTARES (H)</t>
  </si>
  <si>
    <t>00043488</t>
  </si>
  <si>
    <t>EPI - FAMILIA OPERADOR ESCAVADEIRA - HORISTA (ENCARGOS COMPLEMENTARES - COLETADO CAIXA)</t>
  </si>
  <si>
    <t>00043464</t>
  </si>
  <si>
    <t>FERRAMENTAS - FAMILIA OPERADOR ESCAVADEIRA - HORISTA (ENCARGOS COMPLEMENTARES - COLETADO CAIXA)</t>
  </si>
  <si>
    <t>00040331</t>
  </si>
  <si>
    <t>ASSENTADOR DE MANILHAS (HORISTA)</t>
  </si>
  <si>
    <t>95315</t>
  </si>
  <si>
    <t>CURSO DE CAPACITAÇÃO PARA ASSENTADOR DE TUBOS (ENCARGOS COMPLEMENTARES) - HORISTA</t>
  </si>
  <si>
    <t>94319 ATERRO MANUAL DE VALAS COM SOLO ARGILO-ARENOSO. AF_08/2023 (M3)</t>
  </si>
  <si>
    <t>88248 AUXILIAR DE ENCANADOR OU BOMBEIRO HIDRÁULICO COM ENCARGOS COMPLEMENTARES (H)</t>
  </si>
  <si>
    <t>00043485</t>
  </si>
  <si>
    <t>EPI - FAMILIA ENCANADOR - HORISTA (ENCARGOS COMPLEMENTARES - COLETADO CAIXA)</t>
  </si>
  <si>
    <t>00043461</t>
  </si>
  <si>
    <t>FERRAMENTAS - FAMILIA ENCANADOR - HORISTA (ENCARGOS COMPLEMENTARES - COLETADO CAIXA)</t>
  </si>
  <si>
    <t>00000246</t>
  </si>
  <si>
    <t>AUXILIAR DE ENCANADOR OU BOMBEIRO HIDRAULICO (HORISTA)</t>
  </si>
  <si>
    <t>95317</t>
  </si>
  <si>
    <t>CURSO DE CAPACITAÇÃO PARA AUXILIAR DE ENCANADOR OU BOMBEIRO HIDRÁULICO (ENCARGOS COMPLEMENTARES) - HORISTA</t>
  </si>
  <si>
    <t>88831 BETONEIRA CAPACIDADE NOMINAL DE 400 L, CAPACIDADE DE MISTURA 280 L, MOTOR ELÉTRICO TRIFÁSICO POTÊNCIA DE 2 CV, SEM CARREGADOR - CHI DIURNO. AF_05/2023 (CHI)</t>
  </si>
  <si>
    <t>88826</t>
  </si>
  <si>
    <t>BETONEIRA CAPACIDADE NOMINAL DE 400 L, CAPACIDADE DE MISTURA 280 L, MOTOR ELÉTRICO TRIFÁSICO POTÊNCIA DE 2 CV, SEM CARREGADOR - DEPRECIAÇÃO. AF_05/2023</t>
  </si>
  <si>
    <t>88827</t>
  </si>
  <si>
    <t>BETONEIRA CAPACIDADE NOMINAL DE 400 L, CAPACIDADE DE MISTURA 280 L, MOTOR ELÉTRICO TRIFÁSICO POTÊNCIA DE 2 CV, SEM CARREGADOR - JUROS. AF_05/2023</t>
  </si>
  <si>
    <t>88830 BETONEIRA CAPACIDADE NOMINAL DE 400 L, CAPACIDADE DE MISTURA 280 L, MOTOR ELÉTRICO TRIFÁSICO POTÊNCIA DE 2 CV, SEM CARREGADOR - CHP DIURNO. AF_05/2023 (CHP)</t>
  </si>
  <si>
    <t>88828</t>
  </si>
  <si>
    <t>BETONEIRA CAPACIDADE NOMINAL DE 400 L, CAPACIDADE DE MISTURA 280 L, MOTOR ELÉTRICO TRIFÁSICO POTÊNCIA DE 2 CV, SEM CARREGADOR - MANUTENÇÃO. AF_05/2023</t>
  </si>
  <si>
    <t>88829</t>
  </si>
  <si>
    <t>BETONEIRA CAPACIDADE NOMINAL DE 400 L, CAPACIDADE DE MISTURA 280 L, MOTOR ELÉTRICO TRIFÁSICO POTÊNCIA DE 2 CV, SEM CARREGADOR - MATERIAIS NA OPERAÇÃO. AF_05/2023</t>
  </si>
  <si>
    <t>88826 BETONEIRA CAPACIDADE NOMINAL DE 400 L, CAPACIDADE DE MISTURA 280 L, MOTOR ELÉTRICO TRIFÁSICO POTÊNCIA DE 2 CV, SEM CARREGADOR - DEPRECIAÇÃO. AF_05/2023 (H)</t>
  </si>
  <si>
    <t>00010535</t>
  </si>
  <si>
    <t>BETONEIRA CAPACIDADE NOMINAL 400 L, CAPACIDADE DE MISTURA 280 L, MOTOR ELETRICO TRIFASICO 220/380 V POTENCIA 2 CV, SEM CARREGADOR</t>
  </si>
  <si>
    <t>88827 BETONEIRA CAPACIDADE NOMINAL DE 400 L, CAPACIDADE DE MISTURA 280 L, MOTOR ELÉTRICO TRIFÁSICO POTÊNCIA DE 2 CV, SEM CARREGADOR - JUROS. AF_05/2023 (H)</t>
  </si>
  <si>
    <t>88828 BETONEIRA CAPACIDADE NOMINAL DE 400 L, CAPACIDADE DE MISTURA 280 L, MOTOR ELÉTRICO TRIFÁSICO POTÊNCIA DE 2 CV, SEM CARREGADOR - MANUTENÇÃO. AF_05/2023 (H)</t>
  </si>
  <si>
    <t>88829 BETONEIRA CAPACIDADE NOMINAL DE 400 L, CAPACIDADE DE MISTURA 280 L, MOTOR ELÉTRICO TRIFÁSICO POTÊNCIA DE 2 CV, SEM CARREGADOR - MATERIAIS NA OPERAÇÃO. AF_05/2023 (H)</t>
  </si>
  <si>
    <t>Especiais</t>
  </si>
  <si>
    <t>00002705</t>
  </si>
  <si>
    <t>ENERGIA ELETRICA ATE 2000 KWH INDUSTRIAL, SEM DEMANDA</t>
  </si>
  <si>
    <t>KWH</t>
  </si>
  <si>
    <t>TOTAL Especiais:</t>
  </si>
  <si>
    <t>89226 BETONEIRA CAPACIDADE NOMINAL DE 600 L, CAPACIDADE DE MISTURA 360 L, MOTOR ELÉTRICO TRIFÁSICO POTÊNCIA DE 4 CV, SEM CARREGADOR - CHI DIURNO. AF_05/2023 (CHI)</t>
  </si>
  <si>
    <t>89221</t>
  </si>
  <si>
    <t>BETONEIRA CAPACIDADE NOMINAL DE 600 L, CAPACIDADE DE MISTURA 360 L, MOTOR ELÉTRICO TRIFÁSICO POTÊNCIA DE 4 CV, SEM CARREGADOR - DEPRECIAÇÃO. AF_05/2023</t>
  </si>
  <si>
    <t>89222</t>
  </si>
  <si>
    <t>BETONEIRA CAPACIDADE NOMINAL DE 600 L, CAPACIDADE DE MISTURA 360 L, MOTOR ELÉTRICO TRIFÁSICO POTÊNCIA DE 4 CV, SEM CARREGADOR - JUROS. AF_05/2023</t>
  </si>
  <si>
    <t>89225 BETONEIRA CAPACIDADE NOMINAL DE 600 L, CAPACIDADE DE MISTURA 360 L, MOTOR ELÉTRICO TRIFÁSICO POTÊNCIA DE 4 CV, SEM CARREGADOR - CHP DIURNO. AF_05/2023 (CHP)</t>
  </si>
  <si>
    <t>89223</t>
  </si>
  <si>
    <t>BETONEIRA CAPACIDADE NOMINAL DE 600 L, CAPACIDADE DE MISTURA 360 L, MOTOR ELÉTRICO TRIFÁSICO POTÊNCIA DE 4 CV, SEM CARREGADOR - MANUTENÇÃO. AF_05/2023</t>
  </si>
  <si>
    <t>89224</t>
  </si>
  <si>
    <t>BETONEIRA CAPACIDADE NOMINAL DE 600 L, CAPACIDADE DE MISTURA 360 L, MOTOR ELÉTRICO TRIFÁSICO POTÊNCIA DE 4 CV, SEM CARREGADOR - MATERIAIS NA OPERAÇÃO. AF_05/2023</t>
  </si>
  <si>
    <t>89221 BETONEIRA CAPACIDADE NOMINAL DE 600 L, CAPACIDADE DE MISTURA 360 L, MOTOR ELÉTRICO TRIFÁSICO POTÊNCIA DE 4 CV, SEM CARREGADOR - DEPRECIAÇÃO. AF_05/2023 (H)</t>
  </si>
  <si>
    <t>00036397</t>
  </si>
  <si>
    <t>BETONEIRA, CAPACIDADE NOMINAL 600 L, CAPACIDADE DE MISTURA 360L, MOTOR ELETRICO TRIFASICO 220/380V, POTENCIA 4CV, EXCLUSO CARREGADOR</t>
  </si>
  <si>
    <t>89222 BETONEIRA CAPACIDADE NOMINAL DE 600 L, CAPACIDADE DE MISTURA 360 L, MOTOR ELÉTRICO TRIFÁSICO POTÊNCIA DE 4 CV, SEM CARREGADOR - JUROS. AF_05/2023 (H)</t>
  </si>
  <si>
    <t>89223 BETONEIRA CAPACIDADE NOMINAL DE 600 L, CAPACIDADE DE MISTURA 360 L, MOTOR ELÉTRICO TRIFÁSICO POTÊNCIA DE 4 CV, SEM CARREGADOR - MANUTENÇÃO. AF_05/2023 (H)</t>
  </si>
  <si>
    <t>89224 BETONEIRA CAPACIDADE NOMINAL DE 600 L, CAPACIDADE DE MISTURA 360 L, MOTOR ELÉTRICO TRIFÁSICO POTÊNCIA DE 4 CV, SEM CARREGADOR - MATERIAIS NA OPERAÇÃO. AF_05/2023 (H)</t>
  </si>
  <si>
    <t>88260 CALCETEIRO COM ENCARGOS COMPLEMENTARES (H)</t>
  </si>
  <si>
    <t>00004759</t>
  </si>
  <si>
    <t>CALCETEIRO / RASTELEIRO (HORISTA)</t>
  </si>
  <si>
    <t>95328</t>
  </si>
  <si>
    <t>CURSO DE CAPACITAÇÃO PARA CALCETEIRO (ENCARGOS COMPLEMENTARES) - HORISTA</t>
  </si>
  <si>
    <t>91387 CAMINHÃO BASCULANTE 10 M3, TRUCADO CABINE SIMPLES, PESO BRUTO TOTAL 23.000 KG, CARGA ÚTIL MÁXIMA 15.935 KG, DISTÂNCIA ENTRE EIXOS 4,80 M, POTÊNCIA 230 CV INCLUSIVE CAÇAMBA METÁLICA - CHI DIURNO. AF_06/2014 (CHI)</t>
  </si>
  <si>
    <t>88281</t>
  </si>
  <si>
    <t>MOTORISTA DE BASCULANTE COM ENCARGOS COMPLEMENTARES</t>
  </si>
  <si>
    <t>91380</t>
  </si>
  <si>
    <t>CAMINHÃO BASCULANTE 10 M3, TRUCADO CABINE SIMPLES, PESO BRUTO TOTAL 23.000 KG, CARGA ÚTIL MÁXIMA 15.935 KG, DISTÂNCIA ENTRE EIXOS 4,80 M, POTÊNCIA 230 CV INCLUSIVE CAÇAMBA METÁLICA - DEPRECIAÇÃO. AF_06/2014</t>
  </si>
  <si>
    <t>91382</t>
  </si>
  <si>
    <t>CAMINHÃO BASCULANTE 10 M3, TRUCADO CABINE SIMPLES, PESO BRUTO TOTAL 23.000 KG, CARGA ÚTIL MÁXIMA 15.935 KG, DISTÂNCIA ENTRE EIXOS 4,80 M, POTÊNCIA 230 CV INCLUSIVE CAÇAMBA METÁLICA - IMPOSTOS E SEGUROS. AF_06/2014</t>
  </si>
  <si>
    <t>91381</t>
  </si>
  <si>
    <t>CAMINHÃO BASCULANTE 10 M3, TRUCADO CABINE SIMPLES, PESO BRUTO TOTAL 23.000 KG, CARGA ÚTIL MÁXIMA 15.935 KG, DISTÂNCIA ENTRE EIXOS 4,80 M, POTÊNCIA 230 CV INCLUSIVE CAÇAMBA METÁLICA - JUROS. AF_06/2014</t>
  </si>
  <si>
    <t>91386 CAMINHÃO BASCULANTE 10 M3, TRUCADO CABINE SIMPLES, PESO BRUTO TOTAL 23.000 KG, CARGA ÚTIL MÁXIMA 15.935 KG, DISTÂNCIA ENTRE EIXOS 4,80 M, POTÊNCIA 230 CV INCLUSIVE CAÇAMBA METÁLICA - CHP DIURNO. AF_06/2014 (CHP)</t>
  </si>
  <si>
    <t>91383</t>
  </si>
  <si>
    <t>CAMINHÃO BASCULANTE 10 M3, TRUCADO CABINE SIMPLES, PESO BRUTO TOTAL 23.000 KG, CARGA ÚTIL MÁXIMA 15.935 KG, DISTÂNCIA ENTRE EIXOS 4,80 M, POTÊNCIA 230 CV INCLUSIVE CAÇAMBA METÁLICA - MANUTENÇÃO. AF_06/2014</t>
  </si>
  <si>
    <t>91384</t>
  </si>
  <si>
    <t>CAMINHÃO BASCULANTE 10 M3, TRUCADO CABINE SIMPLES, PESO BRUTO TOTAL 23.000 KG, CARGA ÚTIL MÁXIMA 15.935 KG, DISTÂNCIA ENTRE EIXOS 4,80 M, POTÊNCIA 230 CV INCLUSIVE CAÇAMBA METÁLICA - MATERIAIS NA OPERAÇÃO. AF_06/2014</t>
  </si>
  <si>
    <t>91380 CAMINHÃO BASCULANTE 10 M3, TRUCADO CABINE SIMPLES, PESO BRUTO TOTAL 23.000 KG, CARGA ÚTIL MÁXIMA 15.935 KG, DISTÂNCIA ENTRE EIXOS 4,80 M, POTÊNCIA 230 CV INCLUSIVE CAÇAMBA METÁLICA - DEPRECIAÇÃO. AF_06/2014 (H)</t>
  </si>
  <si>
    <t>00037734</t>
  </si>
  <si>
    <t>CACAMBA METALICA BASCULANTE COM CAPACIDADE DE 10 M3 (INCLUI MONTAGEM, NAO INCLUI CAMINHAO)</t>
  </si>
  <si>
    <t>00037758</t>
  </si>
  <si>
    <t>CAMINHAO TRUCADO, PESO BRUTO TOTAL 23000 KG, CARGA UTIL MAXIMA 15285 KG, DISTANCIA ENTRE EIXOS 4,80 M, POTENCIA 326 CV (INCLUI CABINE E CHASSI, NAO INCLUI CARROCERIA)</t>
  </si>
  <si>
    <t>91382 CAMINHÃO BASCULANTE 10 M3, TRUCADO CABINE SIMPLES, PESO BRUTO TOTAL 23.000 KG, CARGA ÚTIL MÁXIMA 15.935 KG, DISTÂNCIA ENTRE EIXOS 4,80 M, POTÊNCIA 230 CV INCLUSIVE CAÇAMBA METÁLICA - IMPOSTOS E SEGUROS. AF_06/2014 (H)</t>
  </si>
  <si>
    <t>91381 CAMINHÃO BASCULANTE 10 M3, TRUCADO CABINE SIMPLES, PESO BRUTO TOTAL 23.000 KG, CARGA ÚTIL MÁXIMA 15.935 KG, DISTÂNCIA ENTRE EIXOS 4,80 M, POTÊNCIA 230 CV INCLUSIVE CAÇAMBA METÁLICA - JUROS. AF_06/2014 (H)</t>
  </si>
  <si>
    <t>91383 CAMINHÃO BASCULANTE 10 M3, TRUCADO CABINE SIMPLES, PESO BRUTO TOTAL 23.000 KG, CARGA ÚTIL MÁXIMA 15.935 KG, DISTÂNCIA ENTRE EIXOS 4,80 M, POTÊNCIA 230 CV INCLUSIVE CAÇAMBA METÁLICA - MANUTENÇÃO. AF_06/2014 (H)</t>
  </si>
  <si>
    <t>91384 CAMINHÃO BASCULANTE 10 M3, TRUCADO CABINE SIMPLES, PESO BRUTO TOTAL 23.000 KG, CARGA ÚTIL MÁXIMA 15.935 KG, DISTÂNCIA ENTRE EIXOS 4,80 M, POTÊNCIA 230 CV INCLUSIVE CAÇAMBA METÁLICA - MATERIAIS NA OPERAÇÃO. AF_06/2014 (H)</t>
  </si>
  <si>
    <t>00004221</t>
  </si>
  <si>
    <t>OLEO DIESEL COMBUSTIVEL COMUM METROPOLITANO S-10 OU S-500</t>
  </si>
  <si>
    <t>5903 CAMINHÃO PIPA 10.000 L TRUCADO, PESO BRUTO TOTAL 23.000 KG, CARGA ÚTIL MÁXIMA 15.935 KG, DISTÂNCIA ENTRE EIXOS 4,8 M, POTÊNCIA 230 CV, INCLUSIVE TANQUE DE AÇO PARA TRANSPORTE DE ÁGUA - CHI DIURNO. AF_06/2014 (CHI)</t>
  </si>
  <si>
    <t>88282</t>
  </si>
  <si>
    <t>MOTORISTA DE CAMINHÃO COM ENCARGOS COMPLEMENTARES</t>
  </si>
  <si>
    <t>91396</t>
  </si>
  <si>
    <t>CAMINHÃO PIPA 10.000 L TRUCADO, PESO BRUTO TOTAL 23.000 KG, CARGA ÚTIL MÁXIMA 15.935 KG, DISTÂNCIA ENTRE EIXOS 4,8 M, POTÊNCIA 230 CV, INCLUSIVE TANQUE DE AÇO PARA TRANSPORTE DE ÁGUA - DEPRECIAÇÃO. AF_06/2014</t>
  </si>
  <si>
    <t>91398</t>
  </si>
  <si>
    <t>CAMINHÃO PIPA 10.000 L TRUCADO, PESO BRUTO TOTAL 23.000 KG, CARGA ÚTIL MÁXIMA 15.935 KG, DISTÂNCIA ENTRE EIXOS 4,8 M, POTÊNCIA 230 CV, INCLUSIVE TANQUE DE AÇO PARA TRANSPORTE DE ÁGUA - IMPOSTOS E SEGUROS. AF_06/2014</t>
  </si>
  <si>
    <t>91397</t>
  </si>
  <si>
    <t>CAMINHÃO PIPA 10.000 L TRUCADO, PESO BRUTO TOTAL 23.000 KG, CARGA ÚTIL MÁXIMA 15.935 KG, DISTÂNCIA ENTRE EIXOS 4,8 M, POTÊNCIA 230 CV, INCLUSIVE TANQUE DE AÇO PARA TRANSPORTE DE ÁGUA - JUROS. AF_06/2014</t>
  </si>
  <si>
    <t>5901 CAMINHÃO PIPA 10.000 L TRUCADO, PESO BRUTO TOTAL 23.000 KG, CARGA ÚTIL MÁXIMA 15.935 KG, DISTÂNCIA ENTRE EIXOS 4,8 M, POTÊNCIA 230 CV, INCLUSIVE TANQUE DE AÇO PARA TRANSPORTE DE ÁGUA - CHP DIURNO. AF_06/2014 (CHP)</t>
  </si>
  <si>
    <t>5763</t>
  </si>
  <si>
    <t>CAMINHÃO PIPA 10.000 L TRUCADO, PESO BRUTO TOTAL 23.000 KG, CARGA ÚTIL MÁXIMA 15.935 KG, DISTÂNCIA ENTRE EIXOS 4,8 M, POTÊNCIA 230 CV, INCLUSIVE TANQUE DE AÇO PARA TRANSPORTE DE ÁGUA - MANUTENÇÃO. AF_06/2014</t>
  </si>
  <si>
    <t>53831</t>
  </si>
  <si>
    <t>CAMINHÃO PIPA 10.000 L TRUCADO, PESO BRUTO TOTAL 23.000 KG, CARGA ÚTIL MÁXIMA 15.935 KG, DISTÂNCIA ENTRE EIXOS 4,8 M, POTÊNCIA 230 CV, INCLUSIVE TANQUE DE AÇO PARA TRANSPORTE DE ÁGUA - MATERIAIS NA OPERAÇÃO. AF_06/2014</t>
  </si>
  <si>
    <t>91396 CAMINHÃO PIPA 10.000 L TRUCADO, PESO BRUTO TOTAL 23.000 KG, CARGA ÚTIL MÁXIMA 15.935 KG, DISTÂNCIA ENTRE EIXOS 4,8 M, POTÊNCIA 230 CV, INCLUSIVE TANQUE DE AÇO PARA TRANSPORTE DE ÁGUA - DEPRECIAÇÃO. AF_06/2014 (H)</t>
  </si>
  <si>
    <t>00037736</t>
  </si>
  <si>
    <t>TANQUE DE ACO CARBONO NAO REVESTIDO, PARA TRANSPORTE DE AGUA COM CAPACIDADE DE 10 M3, COM BOMBA CENTRIFUGA POR TOMADA DE FORCA, VAZAO MAXIMA *75* M3/H (INCLUI MONTAGEM, NAO INCLUI CAMINHAO)</t>
  </si>
  <si>
    <t>91398 CAMINHÃO PIPA 10.000 L TRUCADO, PESO BRUTO TOTAL 23.000 KG, CARGA ÚTIL MÁXIMA 15.935 KG, DISTÂNCIA ENTRE EIXOS 4,8 M, POTÊNCIA 230 CV, INCLUSIVE TANQUE DE AÇO PARA TRANSPORTE DE ÁGUA - IMPOSTOS E SEGUROS. AF_06/2014 (H)</t>
  </si>
  <si>
    <t>91397 CAMINHÃO PIPA 10.000 L TRUCADO, PESO BRUTO TOTAL 23.000 KG, CARGA ÚTIL MÁXIMA 15.935 KG, DISTÂNCIA ENTRE EIXOS 4,8 M, POTÊNCIA 230 CV, INCLUSIVE TANQUE DE AÇO PARA TRANSPORTE DE ÁGUA - JUROS. AF_06/2014 (H)</t>
  </si>
  <si>
    <t>5763 CAMINHÃO PIPA 10.000 L TRUCADO, PESO BRUTO TOTAL 23.000 KG, CARGA ÚTIL MÁXIMA 15.935 KG, DISTÂNCIA ENTRE EIXOS 4,8 M, POTÊNCIA 230 CV, INCLUSIVE TANQUE DE AÇO PARA TRANSPORTE DE ÁGUA - MANUTENÇÃO. AF_06/2014 (H)</t>
  </si>
  <si>
    <t>53831 CAMINHÃO PIPA 10.000 L TRUCADO, PESO BRUTO TOTAL 23.000 KG, CARGA ÚTIL MÁXIMA 15.935 KG, DISTÂNCIA ENTRE EIXOS 4,8 M, POTÊNCIA 230 CV, INCLUSIVE TANQUE DE AÇO PARA TRANSPORTE DE ÁGUA - MATERIAIS NA OPERAÇÃO. AF_06/2014 (H)</t>
  </si>
  <si>
    <t>88261 CARPINTEIRO DE ESQUADRIA COM ENCARGOS COMPLEMENTARES (H)</t>
  </si>
  <si>
    <t>00001214</t>
  </si>
  <si>
    <t>CARPINTEIRO DE ESQUADRIAS (HORISTA)</t>
  </si>
  <si>
    <t>95329</t>
  </si>
  <si>
    <t>CURSO DE CAPACITAÇÃO PARA CARPINTEIRO DE ESQUADRIA (ENCARGOS COMPLEMENTARES) - HORISTA</t>
  </si>
  <si>
    <t>88262 CARPINTEIRO DE FORMAS COM ENCARGOS COMPLEMENTARES (H)</t>
  </si>
  <si>
    <t>00001213</t>
  </si>
  <si>
    <t>CARPINTEIRO DE FORMAS PARA CONCRETO (HORISTA)</t>
  </si>
  <si>
    <t>95330</t>
  </si>
  <si>
    <t>CURSO DE CAPACITAÇÃO PARA CARPINTEIRO DE FÔRMAS (ENCARGOS COMPLEMENTARES) - HORISTA</t>
  </si>
  <si>
    <t>91534 COMPACTADOR DE SOLOS DE PERCUSSÃO (SOQUETE) COM MOTOR A GASOLINA 4 TEMPOS, POTÊNCIA 4 CV - CHI DIURNO. AF_08/2015 (CHI)</t>
  </si>
  <si>
    <t>91529</t>
  </si>
  <si>
    <t>COMPACTADOR DE SOLOS DE PERCUSSÃO (SOQUETE) COM MOTOR A GASOLINA 4 TEMPOS, POTÊNCIA 4 CV - DEPRECIAÇÃO. AF_08/2015</t>
  </si>
  <si>
    <t>91530</t>
  </si>
  <si>
    <t>COMPACTADOR DE SOLOS DE PERCUSSÃO (SOQUETE) COM MOTOR A GASOLINA 4 TEMPOS, POTÊNCIA 4 CV - JUROS. AF_08/2015</t>
  </si>
  <si>
    <t>91533 COMPACTADOR DE SOLOS DE PERCUSSÃO (SOQUETE) COM MOTOR A GASOLINA 4 TEMPOS, POTÊNCIA 4 CV - CHP DIURNO. AF_08/2015 (CHP)</t>
  </si>
  <si>
    <t>91531</t>
  </si>
  <si>
    <t>COMPACTADOR DE SOLOS DE PERCUSSÃO (SOQUETE) COM MOTOR A GASOLINA 4 TEMPOS, POTÊNCIA 4 CV - MANUTENÇÃO. AF_08/2015</t>
  </si>
  <si>
    <t>91532</t>
  </si>
  <si>
    <t>COMPACTADOR DE SOLOS DE PERCUSSÃO (SOQUETE) COM MOTOR A GASOLINA 4 TEMPOS, POTÊNCIA 4 CV - MATERIAIS NA OPERAÇÃO. AF_08/2015</t>
  </si>
  <si>
    <t>91529 COMPACTADOR DE SOLOS DE PERCUSSÃO (SOQUETE) COM MOTOR A GASOLINA 4 TEMPOS, POTÊNCIA 4 CV - DEPRECIAÇÃO. AF_08/2015 (H)</t>
  </si>
  <si>
    <t>00013458</t>
  </si>
  <si>
    <t>91530 COMPACTADOR DE SOLOS DE PERCUSSÃO (SOQUETE) COM MOTOR A GASOLINA 4 TEMPOS, POTÊNCIA 4 CV - JUROS. AF_08/2015 (H)</t>
  </si>
  <si>
    <t>91531 COMPACTADOR DE SOLOS DE PERCUSSÃO (SOQUETE) COM MOTOR A GASOLINA 4 TEMPOS, POTÊNCIA 4 CV - MANUTENÇÃO. AF_08/2015 (H)</t>
  </si>
  <si>
    <t>91532 COMPACTADOR DE SOLOS DE PERCUSSÃO (SOQUETE) COM MOTOR A GASOLINA 4 TEMPOS, POTÊNCIA 4 CV - MATERIAIS NA OPERAÇÃO. AF_08/2015 (H)</t>
  </si>
  <si>
    <t>94975 CONCRETO FCK = 15MPA, TRAÇO 1:3,4:3,5 (EM MASSA SECA DE CIMENTO/ AREIA MÉDIA/ BRITA 1) - PREPARO MANUAL. AF_05/2021 (M3)</t>
  </si>
  <si>
    <t>94969 CONCRETO FCK = 15MPA, TRAÇO 1:3,4:3,5 (EM MASSA SECA DE CIMENTO/ AREIA MÉDIA/ BRITA 1) - PREPARO MECÂNICO COM BETONEIRA 600 L. AF_05/2021 (M3)</t>
  </si>
  <si>
    <t>89226</t>
  </si>
  <si>
    <t>BETONEIRA CAPACIDADE NOMINAL DE 600 L, CAPACIDADE DE MISTURA 360 L, MOTOR ELÉTRICO TRIFÁSICO POTÊNCIA DE 4 CV, SEM CARREGADOR - CHI DIURNO. AF_05/2023</t>
  </si>
  <si>
    <t>89225</t>
  </si>
  <si>
    <t>BETONEIRA CAPACIDADE NOMINAL DE 600 L, CAPACIDADE DE MISTURA 360 L, MOTOR ELÉTRICO TRIFÁSICO POTÊNCIA DE 4 CV, SEM CARREGADOR - CHP DIURNO. AF_05/2023</t>
  </si>
  <si>
    <t>94964 CONCRETO FCK = 20MPA, TRAÇO 1:2,7:3 (EM MASSA SECA DE CIMENTO/ AREIA MÉDIA/ BRITA 1) - PREPARO MECÂNICO COM BETONEIRA 400 L. AF_05/2021 (M3)</t>
  </si>
  <si>
    <t>94970 CONCRETO FCK = 20MPA, TRAÇO 1:2,7:3 (EM MASSA SECA DE CIMENTO/ AREIA MÉDIA/ BRITA 1) - PREPARO MECÂNICO COM BETONEIRA 600 L. AF_05/2021 (M3)</t>
  </si>
  <si>
    <t>94971 CONCRETO FCK = 25MPA, TRAÇO 1:2,3:2,7 (EM MASSA SECA DE CIMENTO/ AREIA MÉDIA/ BRITA 1) - PREPARO MECÂNICO COM BETONEIRA 600 L. AF_05/2021 (M3)</t>
  </si>
  <si>
    <t>94972 CONCRETO FCK = 30MPA, TRAÇO 1:2,1:2,5 (EM MASSA SECA DE CIMENTO/ AREIA MÉDIA/ BRITA 1) - PREPARO MECÂNICO COM BETONEIRA 600 L. AF_05/2021 (M3)</t>
  </si>
  <si>
    <t>94968 CONCRETO MAGRO PARA LASTRO, TRAÇO 1:4,5:4,5 (EM MASSA SECA DE CIMENTO/ AREIA MÉDIA/ BRITA 1) - PREPARO MECÂNICO COM BETONEIRA 600 L. AF_05/2021 (M3)</t>
  </si>
  <si>
    <t>91285 CORTADORA DE PISO COM MOTOR 4 TEMPOS A GASOLINA, POTÊNCIA DE 13 HP, COM DISCO DE CORTE DIAMANTADO SEGMENTADO PARA CONCRETO, DIÂMETRO DE 350 MM, FURO DE 1" (14 X 1") - CHI DIURNO. AF_08/2015 (CHI)</t>
  </si>
  <si>
    <t>91279</t>
  </si>
  <si>
    <t>CORTADORA DE PISO COM MOTOR 4 TEMPOS A GASOLINA, POTÊNCIA DE 13 HP, COM DISCO DE CORTE DIAMANTADO SEGMENTADO PARA CONCRETO, DIÂMETRO DE 350 MM, FURO DE 1" (14 X 1") - DEPRECIAÇÃO. AF_08/2015</t>
  </si>
  <si>
    <t>91280</t>
  </si>
  <si>
    <t>CORTADORA DE PISO COM MOTOR 4 TEMPOS A GASOLINA, POTÊNCIA DE 13 HP, COM DISCO DE CORTE DIAMANTADO SEGMENTADO PARA CONCRETO, DIÂMETRO DE 350 MM, FURO DE 1" (14 X 1") - JUROS. AF_08/2015</t>
  </si>
  <si>
    <t>91283 CORTADORA DE PISO COM MOTOR 4 TEMPOS A GASOLINA, POTÊNCIA DE 13 HP, COM DISCO DE CORTE DIAMANTADO SEGMENTADO PARA CONCRETO, DIÂMETRO DE 350 MM, FURO DE 1" (14 X 1") - CHP DIURNO. AF_08/2015 (CHP)</t>
  </si>
  <si>
    <t>91281</t>
  </si>
  <si>
    <t>CORTADORA DE PISO COM MOTOR 4 TEMPOS A GASOLINA, POTÊNCIA DE 13 HP, COM DISCO DE CORTE DIAMANTADO SEGMENTADO PARA CONCRETO, DIÂMETRO DE 350 MM, FURO DE 1" (14 X 1") - MANUTENÇÃO. AF_08/2015</t>
  </si>
  <si>
    <t>91282</t>
  </si>
  <si>
    <t>CORTADORA DE PISO COM MOTOR 4 TEMPOS A GASOLINA, POTÊNCIA DE 13 HP, COM DISCO DE CORTE DIAMANTADO SEGMENTADO PARA CONCRETO, DIÂMETRO DE 350 MM, FURO DE 1" (14 X 1") - MATERIAIS NA OPERAÇÃO. AF_08/2015</t>
  </si>
  <si>
    <t>91279 CORTADORA DE PISO COM MOTOR 4 TEMPOS A GASOLINA, POTÊNCIA DE 13 HP, COM DISCO DE CORTE DIAMANTADO SEGMENTADO PARA CONCRETO, DIÂMETRO DE 350 MM, FURO DE 1" (14 X 1") - DEPRECIAÇÃO. AF_08/2015 (H)</t>
  </si>
  <si>
    <t>00011280</t>
  </si>
  <si>
    <t>CORTADEIRA DE PISO DE CONCRETO E ASFALTO, PARA DISCO PADRAO DE DIAMETRO 350 MM (14") OU 450 MM (18"), MOTOR A GASOLINA, POTENCIA 13 HP, SEM DISCO</t>
  </si>
  <si>
    <t>00013887</t>
  </si>
  <si>
    <t>DISCO DE CORTE DIAMANTADO SEGMENTADO PARA CONCRETO/ASFALTO, DIAMETRO DE *350* MM, FURO DE 25,40 MM</t>
  </si>
  <si>
    <t>91280 CORTADORA DE PISO COM MOTOR 4 TEMPOS A GASOLINA, POTÊNCIA DE 13 HP, COM DISCO DE CORTE DIAMANTADO SEGMENTADO PARA CONCRETO, DIÂMETRO DE 350 MM, FURO DE 1" (14 X 1") - JUROS. AF_08/2015 (H)</t>
  </si>
  <si>
    <t>91281 CORTADORA DE PISO COM MOTOR 4 TEMPOS A GASOLINA, POTÊNCIA DE 13 HP, COM DISCO DE CORTE DIAMANTADO SEGMENTADO PARA CONCRETO, DIÂMETRO DE 350 MM, FURO DE 1" (14 X 1") - MANUTENÇÃO. AF_08/2015 (H)</t>
  </si>
  <si>
    <t>91282 CORTADORA DE PISO COM MOTOR 4 TEMPOS A GASOLINA, POTÊNCIA DE 13 HP, COM DISCO DE CORTE DIAMANTADO SEGMENTADO PARA CONCRETO, DIÂMETRO DE 350 MM, FURO DE 1" (14 X 1") - MATERIAIS NA OPERAÇÃO. AF_08/2015 (H)</t>
  </si>
  <si>
    <t>92803 CORTE E DOBRA DE AÇO CA-50, DIÂMETRO DE 10,0 MM. AF_06/2022 (KG)</t>
  </si>
  <si>
    <t>92802 CORTE E DOBRA DE AÇO CA-50, DIÂMETRO DE 8,0 MM. AF_06/2022 (KG)</t>
  </si>
  <si>
    <t>00000033</t>
  </si>
  <si>
    <t>ACO CA-50, 8,0 MM, VERGALHAO</t>
  </si>
  <si>
    <t>92799 CORTE E DOBRA DE AÇO CA-60, DIÂMETRO DE 4,2 MM. AF_06/2022 (KG)</t>
  </si>
  <si>
    <t>00043059</t>
  </si>
  <si>
    <t>ACO CA-60, 4,2 MM, OU 5,0 MM, OU 6,0 MM, OU 7,0 MM, VERGALHAO</t>
  </si>
  <si>
    <t>92800 CORTE E DOBRA DE AÇO CA-60, DIÂMETRO DE 5,0 MM. AF_06/2022 (KG)</t>
  </si>
  <si>
    <t>95308 CURSO DE CAPACITAÇÃO PARA AJUDANTE DE ARMADOR (ENCARGOS COMPLEMENTARES) - HORISTA (H)</t>
  </si>
  <si>
    <t>95309 CURSO DE CAPACITAÇÃO PARA AJUDANTE DE CARPINTEIRO (ENCARGOS COMPLEMENTARES) - HORISTA (H)</t>
  </si>
  <si>
    <t>95314 CURSO DE CAPACITAÇÃO PARA ARMADOR (ENCARGOS COMPLEMENTARES) - HORISTA (H)</t>
  </si>
  <si>
    <t>95315 CURSO DE CAPACITAÇÃO PARA ASSENTADOR DE TUBOS (ENCARGOS COMPLEMENTARES) - HORISTA (H)</t>
  </si>
  <si>
    <t>95317 CURSO DE CAPACITAÇÃO PARA AUXILIAR DE ENCANADOR OU BOMBEIRO HIDRÁULICO (ENCARGOS COMPLEMENTARES) - HORISTA (H)</t>
  </si>
  <si>
    <t>95328 CURSO DE CAPACITAÇÃO PARA CALCETEIRO (ENCARGOS COMPLEMENTARES) - HORISTA (H)</t>
  </si>
  <si>
    <t>95329 CURSO DE CAPACITAÇÃO PARA CARPINTEIRO DE ESQUADRIA (ENCARGOS COMPLEMENTARES) - HORISTA (H)</t>
  </si>
  <si>
    <t>95330 CURSO DE CAPACITAÇÃO PARA CARPINTEIRO DE FÔRMAS (ENCARGOS COMPLEMENTARES) - HORISTA (H)</t>
  </si>
  <si>
    <t>95335 CURSO DE CAPACITAÇÃO PARA ENCANADOR OU BOMBEIRO HIDRÁULICO (ENCARGOS COMPLEMENTARES) - HORISTA (H)</t>
  </si>
  <si>
    <t>00002696</t>
  </si>
  <si>
    <t>ENCANADOR OU BOMBEIRO HIDRAULICO (HORISTA)</t>
  </si>
  <si>
    <t>95401 CURSO DE CAPACITAÇÃO PARA ENCARREGADO GERAL (ENCARGOS COMPLEMENTARES) - HORISTA (H)</t>
  </si>
  <si>
    <t>95402 CURSO DE CAPACITAÇÃO PARA ENGENHEIRO CIVIL DE OBRA JÚNIOR (ENCARGOS COMPLEMENTARES) - HORISTA (H)</t>
  </si>
  <si>
    <t>95346 CURSO DE CAPACITAÇÃO PARA MOTORISTA DE BASCULANTE (ENCARGOS COMPLEMENTARES) - HORISTA (H)</t>
  </si>
  <si>
    <t>00020020</t>
  </si>
  <si>
    <t>MOTORISTA DE CAMINHAO-BASCULANTE (HORISTA)</t>
  </si>
  <si>
    <t>95347 CURSO DE CAPACITAÇÃO PARA MOTORISTA DE CAMINHÃO (ENCARGOS COMPLEMENTARES) - HORISTA (H)</t>
  </si>
  <si>
    <t>00004093</t>
  </si>
  <si>
    <t>MOTORISTA DE CAMINHAO (HORISTA)</t>
  </si>
  <si>
    <t>95389 CURSO DE CAPACITAÇÃO PARA OPERADOR DE BETONEIRA ESTACIONÁRIA/MISTURADOR (ENCARGOS COMPLEMENTARES) - HORISTA (H)</t>
  </si>
  <si>
    <t>00037666</t>
  </si>
  <si>
    <t>OPERADOR DE BETONEIRA ESTACIONARIA / MISTURADOR (HORISTA)</t>
  </si>
  <si>
    <t>95357 CURSO DE CAPACITAÇÃO PARA OPERADOR DE ESCAVADEIRA (ENCARGOS COMPLEMENTARES) - HORISTA (H)</t>
  </si>
  <si>
    <t>00004234</t>
  </si>
  <si>
    <t>OPERADOR DE ESCAVADEIRA (HORISTA)</t>
  </si>
  <si>
    <t>95363 CURSO DE CAPACITAÇÃO PARA OPERADOR DE MOTONIVELADORA (ENCARGOS COMPLEMENTARES) - HORISTA (H)</t>
  </si>
  <si>
    <t>00004239</t>
  </si>
  <si>
    <t>OPERADOR DE MOTONIVELADORA (HORISTA)</t>
  </si>
  <si>
    <t>95360 CURSO DE CAPACITAÇÃO PARA OPERADOR DE MÁQUINAS E EQUIPAMENTOS (ENCARGOS COMPLEMENTARES) - HORISTA (H)</t>
  </si>
  <si>
    <t>00004230</t>
  </si>
  <si>
    <t>OPERADOR DE MAQUINAS E TRATORES DIVERSOS - TERRAPLANAGEM (HORISTA)</t>
  </si>
  <si>
    <t>95364 CURSO DE CAPACITAÇÃO PARA OPERADOR DE PÁ CARREGADEIRA (ENCARGOS COMPLEMENTARES) - HORISTA (H)</t>
  </si>
  <si>
    <t>00004248</t>
  </si>
  <si>
    <t>OPERADOR DE PA CARREGADEIRA (HORISTA)</t>
  </si>
  <si>
    <t>95366 CURSO DE CAPACITAÇÃO PARA OPERADOR DE ROLO COMPACTADOR (ENCARGOS COMPLEMENTARES) - HORISTA (H)</t>
  </si>
  <si>
    <t>00004238</t>
  </si>
  <si>
    <t>OPERADOR DE ROLO COMPACTADOR (HORISTA)</t>
  </si>
  <si>
    <t>95367 CURSO DE CAPACITAÇÃO PARA OPERADOR DE USINA DE ASFALTO, DE SOLOS OU DE CONCRETO (ENCARGOS COMPLEMENTARES) - HORISTA (H)</t>
  </si>
  <si>
    <t>00004233</t>
  </si>
  <si>
    <t>OPERADOR DE USINA DE ASFALTO, DE SOLOS OU DE CONCRETO (HORISTA)</t>
  </si>
  <si>
    <t>95371 CURSO DE CAPACITAÇÃO PARA PEDREIRO (ENCARGOS COMPLEMENTARES) - HORISTA (H)</t>
  </si>
  <si>
    <t>00004750</t>
  </si>
  <si>
    <t>PEDREIRO (HORISTA)</t>
  </si>
  <si>
    <t>95372 CURSO DE CAPACITAÇÃO PARA PINTOR (ENCARGOS COMPLEMENTARES) - HORISTA (H)</t>
  </si>
  <si>
    <t>00004783</t>
  </si>
  <si>
    <t>PINTOR (HORISTA)</t>
  </si>
  <si>
    <t>95377 CURSO DE CAPACITAÇÃO PARA SERRALHEIRO (ENCARGOS COMPLEMENTARES) - HORISTA (H)</t>
  </si>
  <si>
    <t>00006110</t>
  </si>
  <si>
    <t>SERRALHEIRO (HORISTA)</t>
  </si>
  <si>
    <t>95378 CURSO DE CAPACITAÇÃO PARA SERVENTE (ENCARGOS COMPLEMENTARES) - HORISTA (H)</t>
  </si>
  <si>
    <t>00006111</t>
  </si>
  <si>
    <t>SERVENTE DE OBRAS (HORISTA)</t>
  </si>
  <si>
    <t>95379 CURSO DE CAPACITAÇÃO PARA SOLDADOR (ENCARGOS COMPLEMENTARES) - HORISTA (H)</t>
  </si>
  <si>
    <t>00006160</t>
  </si>
  <si>
    <t>SOLDADOR (HORISTA)</t>
  </si>
  <si>
    <t>95386 CURSO DE CAPACITAÇÃO PARA TRATORISTA (ENCARGOS COMPLEMENTARES) - HORISTA (H)</t>
  </si>
  <si>
    <t>5914647 Carga, manobra e descarga de agregados ou solos em caminhão basculante de 10 m³ - carga com carregadeira de 3,40 m³ (exclusa) e descarga livre (t)</t>
  </si>
  <si>
    <t>EQUIPAMENTOS</t>
  </si>
  <si>
    <t>QUANT</t>
  </si>
  <si>
    <t>UTILIZAÇÃO</t>
  </si>
  <si>
    <t>CUSTO OPERACIONAL</t>
  </si>
  <si>
    <t>CUSTO HORÁRIO</t>
  </si>
  <si>
    <t>PROD</t>
  </si>
  <si>
    <t>IMPR</t>
  </si>
  <si>
    <t>E9579</t>
  </si>
  <si>
    <t>Caminhão basculante com capacidade de 10 m³ - 210 kW</t>
  </si>
  <si>
    <t>TOTAL EQUIPAMENTOS:</t>
  </si>
  <si>
    <t>Custo Horário da Execução:</t>
  </si>
  <si>
    <t>Produção da Equipe:</t>
  </si>
  <si>
    <t>Custo Unitário da Execução:</t>
  </si>
  <si>
    <t>5914655 Carga, manobra e descarga de materiais diversos em caminhão carroceria de 15 t - carga e descarga manuais (t)</t>
  </si>
  <si>
    <t>E9592</t>
  </si>
  <si>
    <t>Caminhão carroceria com capacidade de 15 t - 188 kW</t>
  </si>
  <si>
    <t>MÃO DE OBRA</t>
  </si>
  <si>
    <t>SALÁRIO HORA</t>
  </si>
  <si>
    <t>P9824</t>
  </si>
  <si>
    <t>Servente</t>
  </si>
  <si>
    <t>h</t>
  </si>
  <si>
    <t>TOTAL MÃO DE OBRA:</t>
  </si>
  <si>
    <t>1107892 Concreto fck = 20 MPa - confecção em betoneira e lançamento manual - areia e brita comerciais (m³)</t>
  </si>
  <si>
    <t>E9010</t>
  </si>
  <si>
    <t>Balança plataforma digital à bateria, com mesa de 75 x 75 cm e capacidade de 500 kg</t>
  </si>
  <si>
    <t>E9519</t>
  </si>
  <si>
    <t>Betoneira com motor a gasolina com capacidade de 600 l - 10 kW</t>
  </si>
  <si>
    <t>E9071</t>
  </si>
  <si>
    <t>Transportador manual carrinho de mão com capacidade de 80 l</t>
  </si>
  <si>
    <t>E9064</t>
  </si>
  <si>
    <t>Transportador manual gerica com capacidade de 180 l</t>
  </si>
  <si>
    <t>P9821</t>
  </si>
  <si>
    <t>Pedreiro</t>
  </si>
  <si>
    <t>MATERIAIS</t>
  </si>
  <si>
    <t>VALOR UNITÁRIO</t>
  </si>
  <si>
    <t>M0030</t>
  </si>
  <si>
    <t>Aditivo plastificante e retardador de pega para concreto e argamassa</t>
  </si>
  <si>
    <t>kg</t>
  </si>
  <si>
    <t>M0082</t>
  </si>
  <si>
    <t>Areia média lavada</t>
  </si>
  <si>
    <t>M0191</t>
  </si>
  <si>
    <t>Brita 1</t>
  </si>
  <si>
    <t>M0192</t>
  </si>
  <si>
    <t>Brita 2</t>
  </si>
  <si>
    <t>M0424</t>
  </si>
  <si>
    <t>Cimento Portland CP II - 32 - saco</t>
  </si>
  <si>
    <t>TOTAL MATERIAIS:</t>
  </si>
  <si>
    <t>TRANSPORTE - TEMPO FIXO</t>
  </si>
  <si>
    <t>UNIDADE</t>
  </si>
  <si>
    <t>CODIGO</t>
  </si>
  <si>
    <t>Aditivo plastificante e retardador de pega para concreto e argamassa (Caminhão carroceria com capacidade de 15 t - 188 kW)</t>
  </si>
  <si>
    <t>t</t>
  </si>
  <si>
    <t>5914655</t>
  </si>
  <si>
    <t>Areia média lavada (Caminhão basculante com capacidade de 10 m³ - 210 kW)</t>
  </si>
  <si>
    <t>5914647</t>
  </si>
  <si>
    <t>Brita 1 (Caminhão basculante com capacidade de 10 m³ - 210 kW)</t>
  </si>
  <si>
    <t>Brita 2 (Caminhão basculante com capacidade de 10 m³ - 210 kW)</t>
  </si>
  <si>
    <t>Cimento Portland CP II - 32 - saco (Caminhão carroceria com capacidade de 15 t - 188 kW)</t>
  </si>
  <si>
    <t>TRANSPORTE - TEMPO FIXO:</t>
  </si>
  <si>
    <t>MOMENTO DE TRANSPORTE</t>
  </si>
  <si>
    <t>LN</t>
  </si>
  <si>
    <t>RP</t>
  </si>
  <si>
    <t>P</t>
  </si>
  <si>
    <t>DMT</t>
  </si>
  <si>
    <t>R$</t>
  </si>
  <si>
    <t>tkm</t>
  </si>
  <si>
    <t>MOMENTO DE TRANSPORTE:</t>
  </si>
  <si>
    <t>88267 ENCANADOR OU BOMBEIRO HIDRÁULICO COM ENCARGOS COMPLEMENTARES (H)</t>
  </si>
  <si>
    <t>95335</t>
  </si>
  <si>
    <t>CURSO DE CAPACITAÇÃO PARA ENCANADOR OU BOMBEIRO HIDRÁULICO (ENCARGOS COMPLEMENTARES) - HORISTA</t>
  </si>
  <si>
    <t>90776 ENCARREGADO GERAL COM ENCARGOS COMPLEMENTARES (H)</t>
  </si>
  <si>
    <t>5632 ESCAVADEIRA HIDRÁULICA SOBRE ESTEIRAS, CAÇAMBA 0,80 M3, PESO OPERACIONAL 17 T, POTENCIA BRUTA 111 HP - CHI DIURNO. AF_06/2014 (CHI)</t>
  </si>
  <si>
    <t>88294</t>
  </si>
  <si>
    <t>OPERADOR DE ESCAVADEIRA COM ENCARGOS COMPLEMENTARES</t>
  </si>
  <si>
    <t>5627</t>
  </si>
  <si>
    <t>ESCAVADEIRA HIDRÁULICA SOBRE ESTEIRAS, CAÇAMBA 0,80 M3, PESO OPERACIONAL 17 T, POTENCIA BRUTA 111 HP - DEPRECIAÇÃO. AF_06/2014</t>
  </si>
  <si>
    <t>5628</t>
  </si>
  <si>
    <t>ESCAVADEIRA HIDRÁULICA SOBRE ESTEIRAS, CAÇAMBA 0,80 M3, PESO OPERACIONAL 17 T, POTENCIA BRUTA 111 HP - JUROS. AF_06/2014</t>
  </si>
  <si>
    <t>5631 ESCAVADEIRA HIDRÁULICA SOBRE ESTEIRAS, CAÇAMBA 0,80 M3, PESO OPERACIONAL 17 T, POTENCIA BRUTA 111 HP - CHP DIURNO. AF_06/2014 (CHP)</t>
  </si>
  <si>
    <t>5629</t>
  </si>
  <si>
    <t>ESCAVADEIRA HIDRÁULICA SOBRE ESTEIRAS, CAÇAMBA 0,80 M3, PESO OPERACIONAL 17 T, POTENCIA BRUTA 111 HP - MANUTENÇÃO. AF_06/2014</t>
  </si>
  <si>
    <t>5630</t>
  </si>
  <si>
    <t>ESCAVADEIRA HIDRÁULICA SOBRE ESTEIRAS, CAÇAMBA 0,80 M3, PESO OPERACIONAL 17 T, POTENCIA BRUTA 111 HP - MATERIAIS NA OPERAÇÃO. AF_06/2014</t>
  </si>
  <si>
    <t>5627 ESCAVADEIRA HIDRÁULICA SOBRE ESTEIRAS, CAÇAMBA 0,80 M3, PESO OPERACIONAL 17 T, POTENCIA BRUTA 111 HP - DEPRECIAÇÃO. AF_06/2014 (H)</t>
  </si>
  <si>
    <t>00010685</t>
  </si>
  <si>
    <t>ESCAVADEIRA HIDRAULICA SOBRE ESTEIRAS, CACAMBA 0,80M3, PESO OPERACIONAL 17T, POTENCIA BRUTA 111HP</t>
  </si>
  <si>
    <t>5628 ESCAVADEIRA HIDRÁULICA SOBRE ESTEIRAS, CAÇAMBA 0,80 M3, PESO OPERACIONAL 17 T, POTENCIA BRUTA 111 HP - JUROS. AF_06/2014 (H)</t>
  </si>
  <si>
    <t>5629 ESCAVADEIRA HIDRÁULICA SOBRE ESTEIRAS, CAÇAMBA 0,80 M3, PESO OPERACIONAL 17 T, POTENCIA BRUTA 111 HP - MANUTENÇÃO. AF_06/2014 (H)</t>
  </si>
  <si>
    <t>5630 ESCAVADEIRA HIDRÁULICA SOBRE ESTEIRAS, CAÇAMBA 0,80 M3, PESO OPERACIONAL 17 T, POTENCIA BRUTA 111 HP - MATERIAIS NA OPERAÇÃO. AF_06/2014 (H)</t>
  </si>
  <si>
    <t>93358 ESCAVAÇÃO MANUAL DE VALA. AF_09/2024 (M3)</t>
  </si>
  <si>
    <t>02.03.05U ESCAVAÇÃO MECANIZADA EM CAMPO ABERTO EM MATERIAL DE 1ª E/OU 2ª CATEGORIAS ATÉ 2,00 M DE PROFUNDIDADE. (M3)</t>
  </si>
  <si>
    <t>89032</t>
  </si>
  <si>
    <t>TRATOR DE ESTEIRAS, POTÊNCIA 100 HP, PESO OPERACIONAL 9,4 T, COM LÂMINA 2,19 M3 - CHP DIURNO. AF_06/2014</t>
  </si>
  <si>
    <t>103795 FABRICAÇÃO, MONTAGEM E DESMONTAGEM DE FÔRMA PARA ESCADA HIDRÁULICA, EM CHAPA DE MADEIRA COMPENSADA RESINADA, E = 17 MM, 3 UTILIZAÇÕES. AF_08/2022 (M2)</t>
  </si>
  <si>
    <t>00040287</t>
  </si>
  <si>
    <t>LOCACAO DE BARRA DE ANCORAGEM DE 0,80 A 1,20 M DE EXTENSAO, COM ROSCA DE 5/8", INCLUINDO PORCA E FLANGE</t>
  </si>
  <si>
    <t>MES</t>
  </si>
  <si>
    <t>91693</t>
  </si>
  <si>
    <t>SERRA CIRCULAR DE BANCADA COM MOTOR ELÉTRICO POTÊNCIA DE 5HP, COM COIFA PARA DISCO 10" - CHI DIURNO. AF_08/2015</t>
  </si>
  <si>
    <t>91692</t>
  </si>
  <si>
    <t>SERRA CIRCULAR DE BANCADA COM MOTOR ELÉTRICO POTÊNCIA DE 5HP, COM COIFA PARA DISCO 10" - CHP DIURNO. AF_08/2015</t>
  </si>
  <si>
    <t>00001358</t>
  </si>
  <si>
    <t>CHAPA/PAINEL DE MADEIRA COMPENSADA RESINADA (MADEIRITE RESINADO ROSA) PARA FORMA DE CONCRETO, DE 2200 X 1100 MM, E = 17 MM</t>
  </si>
  <si>
    <t>00040304</t>
  </si>
  <si>
    <t>PREGO DE ACO POLIDO COM CABECA DUPLA 17 X 27 (2 1/2 X 11)</t>
  </si>
  <si>
    <t>88239</t>
  </si>
  <si>
    <t>AJUDANTE DE CARPINTEIRO COM ENCARGOS COMPLEMENTARES</t>
  </si>
  <si>
    <t>96541 FABRICAÇÃO, MONTAGEM E DESMONTAGEM DE FÔRMA PARA SAPATA, EM CHAPA DE MADEIRA COMPENSADA RESINADA, E=17 MM, 4 UTILIZAÇÕES. AF_01/2024 (M2)</t>
  </si>
  <si>
    <t>00020247</t>
  </si>
  <si>
    <t>PREGO DE ACO POLIDO COM CABECA 15 X 15 (1 1/4 X 13)</t>
  </si>
  <si>
    <t>00005074</t>
  </si>
  <si>
    <t>PREGO DE ACO POLIDO COM CABECA 15 X 18 (1 1/2 X 13)</t>
  </si>
  <si>
    <t>00005073</t>
  </si>
  <si>
    <t>PREGO DE ACO POLIDO COM CABECA 17 X 24 (2 1/4 X 11)</t>
  </si>
  <si>
    <t>3103302 Fôrmas de tábuas de pinho para dispositivos de drenagem - utilização de 3 vezes - confecção, instalação e retirada (m²)</t>
  </si>
  <si>
    <t>E9066</t>
  </si>
  <si>
    <t>Grupo gerador - 14 kVA</t>
  </si>
  <si>
    <t>E9535</t>
  </si>
  <si>
    <t>Serra circular com bancada - D = 30 cm - 4 kW</t>
  </si>
  <si>
    <t>P9801</t>
  </si>
  <si>
    <t>Ajudante</t>
  </si>
  <si>
    <t>P9808</t>
  </si>
  <si>
    <t>Carpinteiro</t>
  </si>
  <si>
    <t>M0560</t>
  </si>
  <si>
    <t>Desmoldante para fôrmas de madeira</t>
  </si>
  <si>
    <t>l</t>
  </si>
  <si>
    <t>M1205</t>
  </si>
  <si>
    <t>Prego de ferro</t>
  </si>
  <si>
    <t>M0290</t>
  </si>
  <si>
    <t>Tábua - E = 2,5 cm e L = 10 cm</t>
  </si>
  <si>
    <t>M1429</t>
  </si>
  <si>
    <t>Tábua de pinho de terceira - E = 2,5 cm</t>
  </si>
  <si>
    <t>Desmoldante para fôrmas de madeira (Caminhão carroceria com capacidade de 15 t - 188 kW)</t>
  </si>
  <si>
    <t>Prego de ferro (Caminhão carroceria com capacidade de 15 t - 188 kW)</t>
  </si>
  <si>
    <t>Tábua - E = 2,5 cm e L = 10 cm (Caminhão carroceria com capacidade de 15 t - 188 kW)</t>
  </si>
  <si>
    <t>Tábua de pinho de terceira - E = 2,5 cm (Caminhão carroceria com capacidade de 15 t - 188 kW)</t>
  </si>
  <si>
    <t>90279 GRAUTE FGK=20 MPA; TRAÇO 1:0,04:1,8:2,1 (EM MASSA SECA DE CIMENTO/ CAL/ AREIA GROSSA/ BRITA 0) - PREPARO MECÂNICO COM BETONEIRA 400 L. AF_09/2021 (M3)</t>
  </si>
  <si>
    <t>89995 GRAUTEAMENTO DE CINTA SUPERIOR OU DE VERGA EM ALVENARIA ESTRUTURAL. AF_09/2021 (M3)</t>
  </si>
  <si>
    <t>90279</t>
  </si>
  <si>
    <t>GRAUTE FGK=20 MPA; TRAÇO 1:0,04:1,8:2,1 (EM MASSA SECA DE CIMENTO/ CAL/ AREIA GROSSA/ BRITA 0) - PREPARO MECÂNICO COM BETONEIRA 400 L. AF_09/2021</t>
  </si>
  <si>
    <t>89993 GRAUTEAMENTO VERTICAL EM ALVENARIA ESTRUTURAL. AF_09/2021 (M3)</t>
  </si>
  <si>
    <t>93427 GRUPO GERADOR ESTACIONÁRIO, POTÊNCIA 150 KVA, MOTOR A DIESEL- CHP DIURNO. AF_03/2016 (CHP)</t>
  </si>
  <si>
    <t>93423</t>
  </si>
  <si>
    <t>GRUPO GERADOR ESTACIONÁRIO, POTÊNCIA 150 KVA, MOTOR A DIESEL- DEPRECIAÇÃO. AF_03/2016</t>
  </si>
  <si>
    <t>93424</t>
  </si>
  <si>
    <t>GRUPO GERADOR ESTACIONÁRIO, POTÊNCIA 150 KVA, MOTOR A DIESEL- JUROS. AF_03/2016</t>
  </si>
  <si>
    <t>93425</t>
  </si>
  <si>
    <t>GRUPO GERADOR ESTACIONÁRIO, POTÊNCIA 150 KVA, MOTOR A DIESEL- MANUTENÇÃO. AF_03/2016</t>
  </si>
  <si>
    <t>93426</t>
  </si>
  <si>
    <t>GRUPO GERADOR ESTACIONÁRIO, POTÊNCIA 150 KVA, MOTOR A DIESEL- MATERIAIS NA OPERAÇÃO. AF_03/2016</t>
  </si>
  <si>
    <t>93423 GRUPO GERADOR ESTACIONÁRIO, POTÊNCIA 150 KVA, MOTOR A DIESEL- DEPRECIAÇÃO. AF_03/2016 (H)</t>
  </si>
  <si>
    <t>00036501</t>
  </si>
  <si>
    <t>GRUPO GERADOR ESTACIONARIO, POTENCIA 150 KVA, MOTOR DIESEL</t>
  </si>
  <si>
    <t>93424 GRUPO GERADOR ESTACIONÁRIO, POTÊNCIA 150 KVA, MOTOR A DIESEL- JUROS. AF_03/2016 (H)</t>
  </si>
  <si>
    <t>93425 GRUPO GERADOR ESTACIONÁRIO, POTÊNCIA 150 KVA, MOTOR A DIESEL- MANUTENÇÃO. AF_03/2016 (H)</t>
  </si>
  <si>
    <t>93426 GRUPO GERADOR ESTACIONÁRIO, POTÊNCIA 150 KVA, MOTOR A DIESEL- MATERIAIS NA OPERAÇÃO. AF_03/2016 (H)</t>
  </si>
  <si>
    <t>103670 LANÇAMENTO COM USO DE BALDES, ADENSAMENTO E ACABAMENTO DE CONCRETO EM ESTRUTURAS. AF_02/2022 (M3)</t>
  </si>
  <si>
    <t>90587</t>
  </si>
  <si>
    <t>VIBRADOR DE IMERSÃO, DIÂMETRO DE PONTEIRA 45MM, MOTOR ELÉTRICO TRIFÁSICO POTÊNCIA DE 2 CV - CHI DIURNO. AF_06/2015</t>
  </si>
  <si>
    <t>90586</t>
  </si>
  <si>
    <t>VIBRADOR DE IMERSÃO, DIÂMETRO DE PONTEIRA 45MM, MOTOR ELÉTRICO TRIFÁSICO POTÊNCIA DE 2 CV - CHP DIURNO. AF_06/2015</t>
  </si>
  <si>
    <t>5934 MOTONIVELADORA POTÊNCIA BÁSICA LÍQUIDA (PRIMEIRA MARCHA) 125 HP, PESO BRUTO 13032 KG, LARGURA DA LÂMINA DE 3,7 M - CHI DIURNO. AF_06/2014 (CHI)</t>
  </si>
  <si>
    <t>88300</t>
  </si>
  <si>
    <t>OPERADOR DE MOTONIVELADORA COM ENCARGOS COMPLEMENTARES</t>
  </si>
  <si>
    <t>89228</t>
  </si>
  <si>
    <t>MOTONIVELADORA POTÊNCIA BÁSICA LÍQUIDA (PRIMEIRA MARCHA) 125 HP, PESO BRUTO 13032 KG, LARGURA DA LÂMINA DE 3,7 M - DEPRECIAÇÃO. AF_06/2014</t>
  </si>
  <si>
    <t>89229</t>
  </si>
  <si>
    <t>MOTONIVELADORA POTÊNCIA BÁSICA LÍQUIDA (PRIMEIRA MARCHA) 125 HP, PESO BRUTO 13032 KG, LARGURA DA LÂMINA DE 3,7 M - JUROS. AF_06/2014</t>
  </si>
  <si>
    <t>5932 MOTONIVELADORA POTÊNCIA BÁSICA LÍQUIDA (PRIMEIRA MARCHA) 125 HP, PESO BRUTO 13032 KG, LARGURA DA LÂMINA DE 3,7 M - CHP DIURNO. AF_06/2014 (CHP)</t>
  </si>
  <si>
    <t>5779</t>
  </si>
  <si>
    <t>MOTONIVELADORA POTÊNCIA BÁSICA LÍQUIDA (PRIMEIRA MARCHA) 125 HP, PESO BRUTO 13032 KG, LARGURA DA LÂMINA DE 3,7 M - MANUTENÇÃO. AF_06/2014</t>
  </si>
  <si>
    <t>53849</t>
  </si>
  <si>
    <t>MOTONIVELADORA POTÊNCIA BÁSICA LÍQUIDA (PRIMEIRA MARCHA) 125 HP, PESO BRUTO 13032 KG, LARGURA DA LÂMINA DE 3,7 M - MATERIAIS NA OPERAÇÃO. AF_06/2014</t>
  </si>
  <si>
    <t>89228 MOTONIVELADORA POTÊNCIA BÁSICA LÍQUIDA (PRIMEIRA MARCHA) 125 HP, PESO BRUTO 13032 KG, LARGURA DA LÂMINA DE 3,7 M - DEPRECIAÇÃO. AF_06/2014 (H)</t>
  </si>
  <si>
    <t>00004090</t>
  </si>
  <si>
    <t>MOTONIVELADORA POTENCIA BASICA LIQUIDA (PRIMEIRA MARCHA) 125 HP, PESO BRUTO 13843 KG, LARGURA DA LAMINA DE 3,7 M</t>
  </si>
  <si>
    <t>89229 MOTONIVELADORA POTÊNCIA BÁSICA LÍQUIDA (PRIMEIRA MARCHA) 125 HP, PESO BRUTO 13032 KG, LARGURA DA LÂMINA DE 3,7 M - JUROS. AF_06/2014 (H)</t>
  </si>
  <si>
    <t>5779 MOTONIVELADORA POTÊNCIA BÁSICA LÍQUIDA (PRIMEIRA MARCHA) 125 HP, PESO BRUTO 13032 KG, LARGURA DA LÂMINA DE 3,7 M - MANUTENÇÃO. AF_06/2014 (H)</t>
  </si>
  <si>
    <t>53849 MOTONIVELADORA POTÊNCIA BÁSICA LÍQUIDA (PRIMEIRA MARCHA) 125 HP, PESO BRUTO 13032 KG, LARGURA DA LÂMINA DE 3,7 M - MATERIAIS NA OPERAÇÃO. AF_06/2014 (H)</t>
  </si>
  <si>
    <t>88281 MOTORISTA DE BASCULANTE COM ENCARGOS COMPLEMENTARES (H)</t>
  </si>
  <si>
    <t>95346</t>
  </si>
  <si>
    <t>CURSO DE CAPACITAÇÃO PARA MOTORISTA DE BASCULANTE (ENCARGOS COMPLEMENTARES) - HORISTA</t>
  </si>
  <si>
    <t>88282 MOTORISTA DE CAMINHÃO COM ENCARGOS COMPLEMENTARES (H)</t>
  </si>
  <si>
    <t>95347</t>
  </si>
  <si>
    <t>CURSO DE CAPACITAÇÃO PARA MOTORISTA DE CAMINHÃO (ENCARGOS COMPLEMENTARES) - HORISTA</t>
  </si>
  <si>
    <t>88377 OPERADOR DE BETONEIRA ESTACIONÁRIA/MISTURADOR COM ENCARGOS COMPLEMENTARES (H)</t>
  </si>
  <si>
    <t>95389</t>
  </si>
  <si>
    <t>CURSO DE CAPACITAÇÃO PARA OPERADOR DE BETONEIRA ESTACIONÁRIA/MISTURADOR (ENCARGOS COMPLEMENTARES) - HORISTA</t>
  </si>
  <si>
    <t>88294 OPERADOR DE ESCAVADEIRA COM ENCARGOS COMPLEMENTARES (H)</t>
  </si>
  <si>
    <t>95357</t>
  </si>
  <si>
    <t>CURSO DE CAPACITAÇÃO PARA OPERADOR DE ESCAVADEIRA (ENCARGOS COMPLEMENTARES) - HORISTA</t>
  </si>
  <si>
    <t>88300 OPERADOR DE MOTONIVELADORA COM ENCARGOS COMPLEMENTARES (H)</t>
  </si>
  <si>
    <t>95363</t>
  </si>
  <si>
    <t>CURSO DE CAPACITAÇÃO PARA OPERADOR DE MOTONIVELADORA (ENCARGOS COMPLEMENTARES) - HORISTA</t>
  </si>
  <si>
    <t>88297 OPERADOR DE MÁQUINAS E EQUIPAMENTOS COM ENCARGOS COMPLEMENTARES (H)</t>
  </si>
  <si>
    <t>95360</t>
  </si>
  <si>
    <t>CURSO DE CAPACITAÇÃO PARA OPERADOR DE MÁQUINAS E EQUIPAMENTOS (ENCARGOS COMPLEMENTARES) - HORISTA</t>
  </si>
  <si>
    <t>88301 OPERADOR DE PÁ CARREGADEIRA COM ENCARGOS COMPLEMENTARES (H)</t>
  </si>
  <si>
    <t>95364</t>
  </si>
  <si>
    <t>CURSO DE CAPACITAÇÃO PARA OPERADOR DE PÁ CARREGADEIRA (ENCARGOS COMPLEMENTARES) - HORISTA</t>
  </si>
  <si>
    <t>88303 OPERADOR DE ROLO COMPACTADOR COM ENCARGOS COMPLEMENTARES (H)</t>
  </si>
  <si>
    <t>95366</t>
  </si>
  <si>
    <t>CURSO DE CAPACITAÇÃO PARA OPERADOR DE ROLO COMPACTADOR (ENCARGOS COMPLEMENTARES) - HORISTA</t>
  </si>
  <si>
    <t>88304 OPERADOR DE USINA DE ASFALTO, DE SOLOS OU DE CONCRETO COM ENCARGOS COMPLEMENTARES (H)</t>
  </si>
  <si>
    <t>95367</t>
  </si>
  <si>
    <t>CURSO DE CAPACITAÇÃO PARA OPERADOR DE USINA DE ASFALTO, DE SOLOS OU DE CONCRETO (ENCARGOS COMPLEMENTARES) - HORISTA</t>
  </si>
  <si>
    <t>88309 PEDREIRO COM ENCARGOS COMPLEMENTARES (H)</t>
  </si>
  <si>
    <t>95371</t>
  </si>
  <si>
    <t>CURSO DE CAPACITAÇÃO PARA PEDREIRO (ENCARGOS COMPLEMENTARES) - HORISTA</t>
  </si>
  <si>
    <t>97736 PEÇA RETANGULAR PRÉ-MOLDADA, VOLUME DE CONCRETO ACIMA DE 100 LITROS, TAXA DE AÇO APROXIMADA DE 30KG/M³. AF_03/2024 (M3)</t>
  </si>
  <si>
    <t>00039995</t>
  </si>
  <si>
    <t>POLIESTIRENO EXPANDIDO/EPS (ISOPOR), TIPO 2F, BLOCO</t>
  </si>
  <si>
    <t>88261</t>
  </si>
  <si>
    <t>CARPINTEIRO DE ESQUADRIA COM ENCARGOS COMPLEMENTARES</t>
  </si>
  <si>
    <t>92768</t>
  </si>
  <si>
    <t>ARMAÇÃO DE LAJE DE ESTRUTURA CONVENCIONAL DE CONCRETO ARMADO UTILIZANDO AÇO CA-60 DE 5,0 MM - MONTAGEM. AF_06/2022</t>
  </si>
  <si>
    <t>94972</t>
  </si>
  <si>
    <t>CONCRETO FCK = 30MPA, TRAÇO 1:2,1:2,5 (EM MASSA SECA DE CIMENTO/ AREIA MÉDIA/ BRITA 1) - PREPARO MECÂNICO COM BETONEIRA 600 L. AF_05/2021</t>
  </si>
  <si>
    <t>97734 PEÇA RETANGULAR PRÉ-MOLDADA, VOLUME DE CONCRETO DE 10 A 30 LITROS, TAXA DE AÇO APROXIMADA DE 30KG/M³. AF_03/2024 (M3)</t>
  </si>
  <si>
    <t>92767</t>
  </si>
  <si>
    <t>ARMAÇÃO DE LAJE DE ESTRUTURA CONVENCIONAL DE CONCRETO ARMADO UTILIZANDO AÇO CA-60 DE 4,2 MM - MONTAGEM. AF_06/2022</t>
  </si>
  <si>
    <t>94971</t>
  </si>
  <si>
    <t>CONCRETO FCK = 25MPA, TRAÇO 1:2,3:2,7 (EM MASSA SECA DE CIMENTO/ AREIA MÉDIA/ BRITA 1) - PREPARO MECÂNICO COM BETONEIRA 600 L. AF_05/2021</t>
  </si>
  <si>
    <t>97735 PEÇA RETANGULAR PRÉ-MOLDADA, VOLUME DE CONCRETO DE 30 A 100 LITROS, TAXA DE AÇO APROXIMADA DE 30KG/M³. AF_03/2024 (M3)</t>
  </si>
  <si>
    <t>97737 PEÇA RETANGULAR PRÉ-MOLDADA, VOLUME DE CONCRETO DE 30 A 70 LITROS, TAXA DE AÇO APROXIMADA DE 70KG/M³. AF_03/2024 (M3)</t>
  </si>
  <si>
    <t>92761</t>
  </si>
  <si>
    <t>ARMAÇÃO DE PILAR OU VIGA DE ESTRUTURA CONVENCIONAL DE CONCRETO ARMADO UTILIZANDO AÇO CA-50 DE 8,0 MM - MONTAGEM. AF_06/2022</t>
  </si>
  <si>
    <t>92759</t>
  </si>
  <si>
    <t>ARMAÇÃO DE PILAR OU VIGA DE ESTRUTURA CONVENCIONAL DE CONCRETO ARMADO UTILIZANDO AÇO CA-60 DE 5,0 MM - MONTAGEM. AF_06/2022</t>
  </si>
  <si>
    <t>88310 PINTOR COM ENCARGOS COMPLEMENTARES (H)</t>
  </si>
  <si>
    <t>00043490</t>
  </si>
  <si>
    <t>EPI - FAMILIA PINTOR - HORISTA (ENCARGOS COMPLEMENTARES - COLETADO CAIXA)</t>
  </si>
  <si>
    <t>00043466</t>
  </si>
  <si>
    <t>FERRAMENTAS - FAMILIA PINTOR - HORISTA (ENCARGOS COMPLEMENTARES - COLETADO CAIXA)</t>
  </si>
  <si>
    <t>95372</t>
  </si>
  <si>
    <t>CURSO DE CAPACITAÇÃO PARA PINTOR (ENCARGOS COMPLEMENTARES) - HORISTA</t>
  </si>
  <si>
    <t>102234 PINTURA IMUNIZANTE PARA MADEIRA, 2 DEMÃOS. AF_01/2021 (M2)</t>
  </si>
  <si>
    <t>00007340</t>
  </si>
  <si>
    <t>IMUNIZANTE PARA MADEIRA, INCOLOR</t>
  </si>
  <si>
    <t>91278 PLACA VIBRATÓRIA REVERSÍVEL COM MOTOR 4 TEMPOS A GASOLINA, FORÇA CENTRÍFUGA DE 25 KN (2500 KGF), POTÊNCIA 5,5 CV - CHI DIURNO. AF_08/2015 (CHI)</t>
  </si>
  <si>
    <t>91273</t>
  </si>
  <si>
    <t>PLACA VIBRATÓRIA REVERSÍVEL COM MOTOR 4 TEMPOS A GASOLINA, FORÇA CENTRÍFUGA DE 25 KN (2500 KGF), POTÊNCIA 5,5 CV - DEPRECIAÇÃO. AF_08/2015</t>
  </si>
  <si>
    <t>91274</t>
  </si>
  <si>
    <t>PLACA VIBRATÓRIA REVERSÍVEL COM MOTOR 4 TEMPOS A GASOLINA, FORÇA CENTRÍFUGA DE 25 KN (2500 KGF), POTÊNCIA 5,5 CV - JUROS. AF_08/2015</t>
  </si>
  <si>
    <t>91277 PLACA VIBRATÓRIA REVERSÍVEL COM MOTOR 4 TEMPOS A GASOLINA, FORÇA CENTRÍFUGA DE 25 KN (2500 KGF), POTÊNCIA 5,5 CV - CHP DIURNO. AF_08/2015 (CHP)</t>
  </si>
  <si>
    <t>91275</t>
  </si>
  <si>
    <t>PLACA VIBRATÓRIA REVERSÍVEL COM MOTOR 4 TEMPOS A GASOLINA, FORÇA CENTRÍFUGA DE 25 KN (2500 KGF), POTÊNCIA 5,5 CV - MANUTENÇÃO. AF_08/2015</t>
  </si>
  <si>
    <t>91276</t>
  </si>
  <si>
    <t>PLACA VIBRATÓRIA REVERSÍVEL COM MOTOR 4 TEMPOS A GASOLINA, FORÇA CENTRÍFUGA DE 25 KN (2500 KGF), POTÊNCIA 5,5 CV - MATERIAIS NA OPERAÇÃO. AF_08/2015</t>
  </si>
  <si>
    <t>91273 PLACA VIBRATÓRIA REVERSÍVEL COM MOTOR 4 TEMPOS A GASOLINA, FORÇA CENTRÍFUGA DE 25 KN (2500 KGF), POTÊNCIA 5,5 CV - DEPRECIAÇÃO. AF_08/2015 (H)</t>
  </si>
  <si>
    <t>00001442</t>
  </si>
  <si>
    <t>COMPACTADOR DE SOLO TIPO PLACA VIBRATORIA REVERSIVEL, A GASOLINA 4 TEMPOS, PESO 125 A 150 KG, FORCA CENTRIF. 2500 A 2800 KGF, LARG. TRABALHO 400 A 450 MM, FREQ. VIBRACAO 4300 A 4500 RPM, VELOC. TRABALHO 15 A 20 M/MIN, POT. 5,5 A 6,0 HP</t>
  </si>
  <si>
    <t>91274 PLACA VIBRATÓRIA REVERSÍVEL COM MOTOR 4 TEMPOS A GASOLINA, FORÇA CENTRÍFUGA DE 25 KN (2500 KGF), POTÊNCIA 5,5 CV - JUROS. AF_08/2015 (H)</t>
  </si>
  <si>
    <t>91275 PLACA VIBRATÓRIA REVERSÍVEL COM MOTOR 4 TEMPOS A GASOLINA, FORÇA CENTRÍFUGA DE 25 KN (2500 KGF), POTÊNCIA 5,5 CV - MANUTENÇÃO. AF_08/2015 (H)</t>
  </si>
  <si>
    <t>91276 PLACA VIBRATÓRIA REVERSÍVEL COM MOTOR 4 TEMPOS A GASOLINA, FORÇA CENTRÍFUGA DE 25 KN (2500 KGF), POTÊNCIA 5,5 CV - MATERIAIS NA OPERAÇÃO. AF_08/2015 (H)</t>
  </si>
  <si>
    <t>101617 PREPARO DE FUNDO DE VALA COM LARGURA MAIOR OU IGUAL A 1,5 M E MENOR QUE 2,5 M (ACERTO DO SOLO NATURAL). AF_08/2020 (M2)</t>
  </si>
  <si>
    <t>91534</t>
  </si>
  <si>
    <t>COMPACTADOR DE SOLOS DE PERCUSSÃO (SOQUETE) COM MOTOR A GASOLINA 4 TEMPOS, POTÊNCIA 4 CV - CHI DIURNO. AF_08/2015</t>
  </si>
  <si>
    <t>101616 PREPARO DE FUNDO DE VALA COM LARGURA MENOR QUE 1,5 M (ACERTO DO SOLO NATURAL). AF_08/2020 (M2)</t>
  </si>
  <si>
    <t>5942 PÁ CARREGADEIRA SOBRE RODAS, POTÊNCIA LÍQUIDA 128 HP, CAPACIDADE DA CAÇAMBA 1,7 A 2,8 M3, PESO OPERACIONAL 11632 KG - CHI DIURNO. AF_06/2014 (CHI)</t>
  </si>
  <si>
    <t>88301</t>
  </si>
  <si>
    <t>OPERADOR DE PÁ CARREGADEIRA COM ENCARGOS COMPLEMENTARES</t>
  </si>
  <si>
    <t>89128</t>
  </si>
  <si>
    <t>PÁ CARREGADEIRA SOBRE RODAS, POTÊNCIA LÍQUIDA 128 HP, CAPACIDADE DA CAÇAMBA 1,7 A 2,8 M3, PESO OPERACIONAL 11632 KG - DEPRECIAÇÃO. AF_06/2014</t>
  </si>
  <si>
    <t>89129</t>
  </si>
  <si>
    <t>PÁ CARREGADEIRA SOBRE RODAS, POTÊNCIA LÍQUIDA 128 HP, CAPACIDADE DA CAÇAMBA 1,7 A 2,8 M3, PESO OPERACIONAL 11632 KG - JUROS. AF_06/2014</t>
  </si>
  <si>
    <t>5940 PÁ CARREGADEIRA SOBRE RODAS, POTÊNCIA LÍQUIDA 128 HP, CAPACIDADE DA CAÇAMBA 1,7 A 2,8 M3, PESO OPERACIONAL 11632 KG - CHP DIURNO. AF_06/2014 (CHP)</t>
  </si>
  <si>
    <t>53857</t>
  </si>
  <si>
    <t>PÁ CARREGADEIRA SOBRE RODAS, POTÊNCIA LÍQUIDA 128 HP, CAPACIDADE DA CAÇAMBA 1,7 A 2,8 M3, PESO OPERACIONAL 11632 KG - MANUTENÇÃO. AF_06/2014</t>
  </si>
  <si>
    <t>53858</t>
  </si>
  <si>
    <t>PÁ CARREGADEIRA SOBRE RODAS, POTÊNCIA LÍQUIDA 128 HP, CAPACIDADE DA CAÇAMBA 1,7 A 2,8 M3, PESO OPERACIONAL 11632 KG - MATERIAIS NA OPERAÇÃO. AF_06/2014</t>
  </si>
  <si>
    <t>89128 PÁ CARREGADEIRA SOBRE RODAS, POTÊNCIA LÍQUIDA 128 HP, CAPACIDADE DA CAÇAMBA 1,7 A 2,8 M3, PESO OPERACIONAL 11632 KG - DEPRECIAÇÃO. AF_06/2014 (H)</t>
  </si>
  <si>
    <t>00004262</t>
  </si>
  <si>
    <t>PA CARREGADEIRA SOBRE RODAS, POTENCIA LIQUIDA 128 HP, CAPACIDADE DA CACAMBA DE 1,7 A 2,8 M3, PESO OPERACIONAL MAXIMO DE 11632 KG</t>
  </si>
  <si>
    <t>89129 PÁ CARREGADEIRA SOBRE RODAS, POTÊNCIA LÍQUIDA 128 HP, CAPACIDADE DA CAÇAMBA 1,7 A 2,8 M3, PESO OPERACIONAL 11632 KG - JUROS. AF_06/2014 (H)</t>
  </si>
  <si>
    <t>53857 PÁ CARREGADEIRA SOBRE RODAS, POTÊNCIA LÍQUIDA 128 HP, CAPACIDADE DA CAÇAMBA 1,7 A 2,8 M3, PESO OPERACIONAL 11632 KG - MANUTENÇÃO. AF_06/2014 (H)</t>
  </si>
  <si>
    <t>53858 PÁ CARREGADEIRA SOBRE RODAS, POTÊNCIA LÍQUIDA 128 HP, CAPACIDADE DA CAÇAMBA 1,7 A 2,8 M3, PESO OPERACIONAL 11632 KG - MATERIAIS NA OPERAÇÃO. AF_06/2014 (H)</t>
  </si>
  <si>
    <t>93382 REATERRO MANUAL DE VALAS, COM COMPACTADOR DE SOLOS DE PERCUSSÃO. AF_08/2023 (M3)</t>
  </si>
  <si>
    <t>5680 RETROESCAVADEIRA SOBRE RODAS COM CARREGADEIRA, TRAÇÃO 4X2, POTÊNCIA LÍQ. 79 HP, CAÇAMBA CARREG. CAP. MÍN. 1 M3, CAÇAMBA RETRO CAP. 0,20 M3, PESO OPERACIONAL MÍN. 6.570 KG, PROFUNDIDADE ESCAVAÇÃO MÁX. 4,37 M - CHP DIURNO. AF_06/2014 (CHP)</t>
  </si>
  <si>
    <t>88859</t>
  </si>
  <si>
    <t>RETROESCAVADEIRA SOBRE RODAS COM CARREGADEIRA, TRAÇÃO 4X2, POTÊNCIA LÍQ. 79 HP, CAÇAMBA CARREG. CAP. MÍN. 1 M3, CAÇAMBA RETRO CAP. 0,20 M3, PESO OPERACIONAL MÍN. 6.570 KG, PROFUNDIDADE ESCAVAÇÃO MÁX. 4,37 M - DEPRECIAÇÃO. AF_06/2014</t>
  </si>
  <si>
    <t>88860</t>
  </si>
  <si>
    <t>RETROESCAVADEIRA SOBRE RODAS COM CARREGADEIRA, TRAÇÃO 4X2, POTÊNCIA LÍQ. 79 HP, CAÇAMBA CARREG. CAP. MÍN. 1 M3, CAÇAMBA RETRO CAP. 0,20 M3, PESO OPERACIONAL MÍN. 6.570 KG, PROFUNDIDADE ESCAVAÇÃO MÁX. 4,37 M - JUROS. AF_06/2014</t>
  </si>
  <si>
    <t>5667</t>
  </si>
  <si>
    <t>RETROESCAVADEIRA SOBRE RODAS COM CARREGADEIRA, TRAÇÃO 4X2, POTÊNCIA LÍQ. 79 HP, CAÇAMBA CARREG. CAP. MÍN. 1 M3, CAÇAMBA RETRO CAP. 0,20 M3, PESO OPERACIONAL MÍN. 6.570 KG, PROFUNDIDADE ESCAVAÇÃO MÁX. 4,37 M - MANUTENÇÃO. AF_06/2014</t>
  </si>
  <si>
    <t>5668</t>
  </si>
  <si>
    <t>RETROESCAVADEIRA SOBRE RODAS COM CARREGADEIRA, TRAÇÃO 4X2, POTÊNCIA LÍQ. 79 HP, CAÇAMBA CARREG. CAP. MÍN. 1 M3, CAÇAMBA RETRO CAP. 0,20 M3, PESO OPERACIONAL MÍN. 6.570 KG, PROFUNDIDADE ESCAVAÇÃO MÁX. 4,37 M - MATERIAIS NA OPERAÇÃO. AF_06/2014</t>
  </si>
  <si>
    <t>88859 RETROESCAVADEIRA SOBRE RODAS COM CARREGADEIRA, TRAÇÃO 4X2, POTÊNCIA LÍQ. 79 HP, CAÇAMBA CARREG. CAP. MÍN. 1 M3, CAÇAMBA RETRO CAP. 0,20 M3, PESO OPERACIONAL MÍN. 6.570 KG, PROFUNDIDADE ESCAVAÇÃO MÁX. 4,37 M - DEPRECIAÇÃO. AF_06/2014 (H)</t>
  </si>
  <si>
    <t>00036530</t>
  </si>
  <si>
    <t>RETROESCAVADEIRA SOBRE RODAS COM CARREGADEIRA, TRACAO 4 X 2, POTENCIA LIQUIDA 79 HP, PESO OPERACIONAL MINIMO DE 6570 KG, CAPACIDADE DA CARREGADEIRA DE 1,00 M3 E DA RETROESCAVADEIRA MINIMA DE 0,20 M3, PROFUNDIDADE DE ESCAVACAO MAXIMA DE 4,37 M</t>
  </si>
  <si>
    <t>88860 RETROESCAVADEIRA SOBRE RODAS COM CARREGADEIRA, TRAÇÃO 4X2, POTÊNCIA LÍQ. 79 HP, CAÇAMBA CARREG. CAP. MÍN. 1 M3, CAÇAMBA RETRO CAP. 0,20 M3, PESO OPERACIONAL MÍN. 6.570 KG, PROFUNDIDADE ESCAVAÇÃO MÁX. 4,37 M - JUROS. AF_06/2014 (H)</t>
  </si>
  <si>
    <t>5667 RETROESCAVADEIRA SOBRE RODAS COM CARREGADEIRA, TRAÇÃO 4X2, POTÊNCIA LÍQ. 79 HP, CAÇAMBA CARREG. CAP. MÍN. 1 M3, CAÇAMBA RETRO CAP. 0,20 M3, PESO OPERACIONAL MÍN. 6.570 KG, PROFUNDIDADE ESCAVAÇÃO MÁX. 4,37 M - MANUTENÇÃO. AF_06/2014 (H)</t>
  </si>
  <si>
    <t>5668 RETROESCAVADEIRA SOBRE RODAS COM CARREGADEIRA, TRAÇÃO 4X2, POTÊNCIA LÍQ. 79 HP, CAÇAMBA CARREG. CAP. MÍN. 1 M3, CAÇAMBA RETRO CAP. 0,20 M3, PESO OPERACIONAL MÍN. 6.570 KG, PROFUNDIDADE ESCAVAÇÃO MÁX. 4,37 M - MATERIAIS NA OPERAÇÃO. AF_06/2014 (H)</t>
  </si>
  <si>
    <t>5679 RETROESCAVADEIRA SOBRE RODAS COM CARREGADEIRA, TRAÇÃO 4X4, POTÊNCIA LÍQ. 88 HP, CAÇAMBA CARREG. CAP. MÍN. 1 M3, CAÇAMBA RETRO CAP. 0,26 M3, PESO OPERACIONAL MÍN. 6.674 KG, PROFUNDIDADE ESCAVAÇÃO MÁX. 4,37 M - CHI DIURNO. AF_06/2014 (CHI)</t>
  </si>
  <si>
    <t>88857</t>
  </si>
  <si>
    <t>RETROESCAVADEIRA SOBRE RODAS COM CARREGADEIRA, TRAÇÃO 4X4, POTÊNCIA LÍQ. 88 HP, CAÇAMBA CARREG. CAP. MÍN. 1 M3, CAÇAMBA RETRO CAP. 0,26 M3, PESO OPERACIONAL MÍN. 6.674 KG, PROFUNDIDADE ESCAVAÇÃO MÁX. 4,37 M - DEPRECIAÇÃO. AF_06/2014</t>
  </si>
  <si>
    <t>88858</t>
  </si>
  <si>
    <t>RETROESCAVADEIRA SOBRE RODAS COM CARREGADEIRA, TRAÇÃO 4X4, POTÊNCIA LÍQ. 88 HP, CAÇAMBA CARREG. CAP. MÍN. 1 M3, CAÇAMBA RETRO CAP. 0,26 M3, PESO OPERACIONAL MÍN. 6.674 KG, PROFUNDIDADE ESCAVAÇÃO MÁX. 4,37 M - JUROS. AF_06/2014</t>
  </si>
  <si>
    <t>5678 RETROESCAVADEIRA SOBRE RODAS COM CARREGADEIRA, TRAÇÃO 4X4, POTÊNCIA LÍQ. 88 HP, CAÇAMBA CARREG. CAP. MÍN. 1 M3, CAÇAMBA RETRO CAP. 0,26 M3, PESO OPERACIONAL MÍN. 6.674 KG, PROFUNDIDADE ESCAVAÇÃO MÁX. 4,37 M - CHP DIURNO. AF_06/2014 (CHP)</t>
  </si>
  <si>
    <t>5664</t>
  </si>
  <si>
    <t>RETROESCAVADEIRA SOBRE RODAS COM CARREGADEIRA, TRAÇÃO 4X4, POTÊNCIA LÍQ. 88 HP, CAÇAMBA CARREG. CAP. MÍN. 1 M3, CAÇAMBA RETRO CAP. 0,26 M3, PESO OPERACIONAL MÍN. 6.674 KG, PROFUNDIDADE ESCAVAÇÃO MÁX. 4,37 M - MANUTENÇÃO. AF_06/2014</t>
  </si>
  <si>
    <t>53786</t>
  </si>
  <si>
    <t>RETROESCAVADEIRA SOBRE RODAS COM CARREGADEIRA, TRAÇÃO 4X4, POTÊNCIA LÍQ. 88 HP, CAÇAMBA CARREG. CAP. MÍN. 1 M3, CAÇAMBA RETRO CAP. 0,26 M3, PESO OPERACIONAL MÍN. 6.674 KG, PROFUNDIDADE ESCAVAÇÃO MÁX. 4,37 M - MATERIAIS NA OPERAÇÃO. AF_06/2014</t>
  </si>
  <si>
    <t>88857 RETROESCAVADEIRA SOBRE RODAS COM CARREGADEIRA, TRAÇÃO 4X4, POTÊNCIA LÍQ. 88 HP, CAÇAMBA CARREG. CAP. MÍN. 1 M3, CAÇAMBA RETRO CAP. 0,26 M3, PESO OPERACIONAL MÍN. 6.674 KG, PROFUNDIDADE ESCAVAÇÃO MÁX. 4,37 M - DEPRECIAÇÃO. AF_06/2014 (H)</t>
  </si>
  <si>
    <t>00036531</t>
  </si>
  <si>
    <t>RETROESCAVADEIRA SOBRE RODAS COM CARREGADEIRA, TRACAO 4 X 4, POTENCIA LIQUIDA 88 HP, PESO OPERACIONAL MINIMO DE 6674 KG, CAPACIDADE DA CARREGADEIRA DE 1,00 M3 E DA RETROESCAVADEIRA MINIMA DE 0,26 M3, PROFUNDIDADE DE ESCAVACAO MAXIMA DE 4,37 M</t>
  </si>
  <si>
    <t>88858 RETROESCAVADEIRA SOBRE RODAS COM CARREGADEIRA, TRAÇÃO 4X4, POTÊNCIA LÍQ. 88 HP, CAÇAMBA CARREG. CAP. MÍN. 1 M3, CAÇAMBA RETRO CAP. 0,26 M3, PESO OPERACIONAL MÍN. 6.674 KG, PROFUNDIDADE ESCAVAÇÃO MÁX. 4,37 M - JUROS. AF_06/2014 (H)</t>
  </si>
  <si>
    <t>5664 RETROESCAVADEIRA SOBRE RODAS COM CARREGADEIRA, TRAÇÃO 4X4, POTÊNCIA LÍQ. 88 HP, CAÇAMBA CARREG. CAP. MÍN. 1 M3, CAÇAMBA RETRO CAP. 0,26 M3, PESO OPERACIONAL MÍN. 6.674 KG, PROFUNDIDADE ESCAVAÇÃO MÁX. 4,37 M - MANUTENÇÃO. AF_06/2014 (H)</t>
  </si>
  <si>
    <t>53786 RETROESCAVADEIRA SOBRE RODAS COM CARREGADEIRA, TRAÇÃO 4X4, POTÊNCIA LÍQ. 88 HP, CAÇAMBA CARREG. CAP. MÍN. 1 M3, CAÇAMBA RETRO CAP. 0,26 M3, PESO OPERACIONAL MÍN. 6.674 KG, PROFUNDIDADE ESCAVAÇÃO MÁX. 4,37 M - MATERIAIS NA OPERAÇÃO. AF_06/2014 (H)</t>
  </si>
  <si>
    <t>96464 ROLO COMPACTADOR DE PNEUS, ESTÁTICO, PRESSÃO VARIÁVEL, POTÊNCIA 110 HP, PESO SEM/COM LASTRO 10,8/27 T, LARGURA DE ROLAGEM 2,30 M - CHI DIURNO. AF_06/2017 (CHI)</t>
  </si>
  <si>
    <t>88303</t>
  </si>
  <si>
    <t>OPERADOR DE ROLO COMPACTADOR COM ENCARGOS COMPLEMENTARES</t>
  </si>
  <si>
    <t>96460</t>
  </si>
  <si>
    <t>ROLO COMPACTADOR DE PNEUS, ESTÁTICO, PRESSÃO VARIÁVEL, POTÊNCIA 110 HP, PESO SEM/COM LASTRO 10,8/27 T, LARGURA DE ROLAGEM 2,30 M - DEPRECIAÇÃO. AF_06/2017</t>
  </si>
  <si>
    <t>96459</t>
  </si>
  <si>
    <t>ROLO COMPACTADOR DE PNEUS, ESTÁTICO, PRESSÃO VARIÁVEL, POTÊNCIA 110 HP, PESO SEM/COM LASTRO 10,8/27 T, LARGURA DE ROLAGEM 2,30 M - JUROS. AF_06/2017</t>
  </si>
  <si>
    <t>96463 ROLO COMPACTADOR DE PNEUS, ESTÁTICO, PRESSÃO VARIÁVEL, POTÊNCIA 110 HP, PESO SEM/COM LASTRO 10,8/27 T, LARGURA DE ROLAGEM 2,30 M - CHP DIURNO. AF_06/2017 (CHP)</t>
  </si>
  <si>
    <t>96458</t>
  </si>
  <si>
    <t>ROLO COMPACTADOR DE PNEUS, ESTÁTICO, PRESSÃO VARIÁVEL, POTÊNCIA 110 HP, PESO SEM/COM LASTRO 10,8/27 T, LARGURA DE ROLAGEM 2,30 M - MANUTENÇÃO. AF_06/2017</t>
  </si>
  <si>
    <t>96457</t>
  </si>
  <si>
    <t>ROLO COMPACTADOR DE PNEUS, ESTÁTICO, PRESSÃO VARIÁVEL, POTÊNCIA 110 HP, PESO SEM/COM LASTRO 10,8/27 T, LARGURA DE ROLAGEM 2,30 M - MATERIAIS NA OPERAÇÃO. AF_06/2017</t>
  </si>
  <si>
    <t>96460 ROLO COMPACTADOR DE PNEUS, ESTÁTICO, PRESSÃO VARIÁVEL, POTÊNCIA 110 HP, PESO SEM/COM LASTRO 10,8/27 T, LARGURA DE ROLAGEM 2,30 M - DEPRECIAÇÃO. AF_06/2017 (H)</t>
  </si>
  <si>
    <t>00014511</t>
  </si>
  <si>
    <t>ROLO COMPACTADOR DE PNEUS, ESTATICO, PRESSAO VARIAVEL, POTENCIA 110 HP, PESO SEM/COM LASTRO 10,8/27 T, LARGURA DE ROLAGEM 2,30 M</t>
  </si>
  <si>
    <t>96459 ROLO COMPACTADOR DE PNEUS, ESTÁTICO, PRESSÃO VARIÁVEL, POTÊNCIA 110 HP, PESO SEM/COM LASTRO 10,8/27 T, LARGURA DE ROLAGEM 2,30 M - JUROS. AF_06/2017 (H)</t>
  </si>
  <si>
    <t>96458 ROLO COMPACTADOR DE PNEUS, ESTÁTICO, PRESSÃO VARIÁVEL, POTÊNCIA 110 HP, PESO SEM/COM LASTRO 10,8/27 T, LARGURA DE ROLAGEM 2,30 M - MANUTENÇÃO. AF_06/2017 (H)</t>
  </si>
  <si>
    <t>96457 ROLO COMPACTADOR DE PNEUS, ESTÁTICO, PRESSÃO VARIÁVEL, POTÊNCIA 110 HP, PESO SEM/COM LASTRO 10,8/27 T, LARGURA DE ROLAGEM 2,30 M - MATERIAIS NA OPERAÇÃO. AF_06/2017 (H)</t>
  </si>
  <si>
    <t>5685 ROLO COMPACTADOR VIBRATÓRIO DE UM CILINDRO AÇO LISO, POTÊNCIA 80 HP, PESO OPERACIONAL MÁXIMO 8,1 T, IMPACTO DINÂMICO 16,15 / 9,5 T, LARGURA DE TRABALHO 1,68 M - CHI DIURNO. AF_06/2014 (CHI)</t>
  </si>
  <si>
    <t>89210</t>
  </si>
  <si>
    <t>ROLO COMPACTADOR VIBRATÓRIO DE UM CILINDRO AÇO LISO, POTÊNCIA 80 HP, PESO OPERACIONAL MÁXIMO 8,1 T, IMPACTO DINÂMICO 16,15 / 9,5 T, LARGURA DE TRABALHO 1,68 M - DEPRECIAÇÃO. AF_06/2014</t>
  </si>
  <si>
    <t>89211</t>
  </si>
  <si>
    <t>ROLO COMPACTADOR VIBRATÓRIO DE UM CILINDRO AÇO LISO, POTÊNCIA 80 HP, PESO OPERACIONAL MÁXIMO 8,1 T, IMPACTO DINÂMICO 16,15 / 9,5 T, LARGURA DE TRABALHO 1,68 M - JUROS. AF_06/2014</t>
  </si>
  <si>
    <t>5684 ROLO COMPACTADOR VIBRATÓRIO DE UM CILINDRO AÇO LISO, POTÊNCIA 80 HP, PESO OPERACIONAL MÁXIMO 8,1 T, IMPACTO DINÂMICO 16,15 / 9,5 T, LARGURA DE TRABALHO 1,68 M - CHP DIURNO. AF_06/2014 (CHP)</t>
  </si>
  <si>
    <t>5674</t>
  </si>
  <si>
    <t>ROLO COMPACTADOR VIBRATÓRIO DE UM CILINDRO AÇO LISO, POTÊNCIA 80 HP, PESO OPERACIONAL MÁXIMO 8,1 T, IMPACTO DINÂMICO 16,15 / 9,5 T, LARGURA DE TRABALHO 1,68 M - MANUTENÇÃO. AF_06/2014</t>
  </si>
  <si>
    <t>53788</t>
  </si>
  <si>
    <t>ROLO COMPACTADOR VIBRATÓRIO DE UM CILINDRO AÇO LISO, POTÊNCIA 80 HP, PESO OPERACIONAL MÁXIMO 8,1 T, IMPACTO DINÂMICO 16,15 / 9,5 T, LARGURA DE TRABALHO 1,68 M - MATERIAIS NA OPERAÇÃO. AF_06/2014</t>
  </si>
  <si>
    <t>89210 ROLO COMPACTADOR VIBRATÓRIO DE UM CILINDRO AÇO LISO, POTÊNCIA 80 HP, PESO OPERACIONAL MÁXIMO 8,1 T, IMPACTO DINÂMICO 16,15 / 9,5 T, LARGURA DE TRABALHO 1,68 M - DEPRECIAÇÃO. AF_06/2014 (H)</t>
  </si>
  <si>
    <t>00010646</t>
  </si>
  <si>
    <t>ROLO COMPACTADOR VIBRATORIO DE UM CILINDRO, ACO LISO, POTENCIA 80 HP, PESO OPERACIONAL MAXIMO 8,1 T, IMPACTO DINAMICO 16,15/9,5 T, LARGURA TRABALHO 1,68 M</t>
  </si>
  <si>
    <t>89211 ROLO COMPACTADOR VIBRATÓRIO DE UM CILINDRO AÇO LISO, POTÊNCIA 80 HP, PESO OPERACIONAL MÁXIMO 8,1 T, IMPACTO DINÂMICO 16,15 / 9,5 T, LARGURA DE TRABALHO 1,68 M - JUROS. AF_06/2014 (H)</t>
  </si>
  <si>
    <t>5674 ROLO COMPACTADOR VIBRATÓRIO DE UM CILINDRO AÇO LISO, POTÊNCIA 80 HP, PESO OPERACIONAL MÁXIMO 8,1 T, IMPACTO DINÂMICO 16,15 / 9,5 T, LARGURA DE TRABALHO 1,68 M - MANUTENÇÃO. AF_06/2014 (H)</t>
  </si>
  <si>
    <t>53788 ROLO COMPACTADOR VIBRATÓRIO DE UM CILINDRO AÇO LISO, POTÊNCIA 80 HP, PESO OPERACIONAL MÁXIMO 8,1 T, IMPACTO DINÂMICO 16,15 / 9,5 T, LARGURA DE TRABALHO 1,68 M - MATERIAIS NA OPERAÇÃO. AF_06/2014 (H)</t>
  </si>
  <si>
    <t>91693 SERRA CIRCULAR DE BANCADA COM MOTOR ELÉTRICO POTÊNCIA DE 5HP, COM COIFA PARA DISCO 10" - CHI DIURNO. AF_08/2015 (CHI)</t>
  </si>
  <si>
    <t>91688</t>
  </si>
  <si>
    <t>SERRA CIRCULAR DE BANCADA COM MOTOR ELÉTRICO POTÊNCIA DE 5HP, COM COIFA PARA DISCO 10" - DEPRECIAÇÃO. AF_08/2015</t>
  </si>
  <si>
    <t>91689</t>
  </si>
  <si>
    <t>SERRA CIRCULAR DE BANCADA COM MOTOR ELÉTRICO POTÊNCIA DE 5HP, COM COIFA PARA DISCO 10" - JUROS. AF_08/2015</t>
  </si>
  <si>
    <t>91692 SERRA CIRCULAR DE BANCADA COM MOTOR ELÉTRICO POTÊNCIA DE 5HP, COM COIFA PARA DISCO 10" - CHP DIURNO. AF_08/2015 (CHP)</t>
  </si>
  <si>
    <t>91690</t>
  </si>
  <si>
    <t>SERRA CIRCULAR DE BANCADA COM MOTOR ELÉTRICO POTÊNCIA DE 5HP, COM COIFA PARA DISCO 10" - MANUTENÇÃO. AF_08/2015</t>
  </si>
  <si>
    <t>91691</t>
  </si>
  <si>
    <t>SERRA CIRCULAR DE BANCADA COM MOTOR ELÉTRICO POTÊNCIA DE 5HP, COM COIFA PARA DISCO 10" - MATERIAIS NA OPERAÇÃO. AF_08/2015</t>
  </si>
  <si>
    <t>91688 SERRA CIRCULAR DE BANCADA COM MOTOR ELÉTRICO POTÊNCIA DE 5HP, COM COIFA PARA DISCO 10" - DEPRECIAÇÃO. AF_08/2015 (H)</t>
  </si>
  <si>
    <t>00014618</t>
  </si>
  <si>
    <t>SERRA CIRCULAR DE BANCADA COM MOTOR ELETRICO, POTENCIA DE *1600* W, PARA DISCO DE DIAMETRO DE 10" (250 MM)</t>
  </si>
  <si>
    <t>91689 SERRA CIRCULAR DE BANCADA COM MOTOR ELÉTRICO POTÊNCIA DE 5HP, COM COIFA PARA DISCO 10" - JUROS. AF_08/2015 (H)</t>
  </si>
  <si>
    <t>91690 SERRA CIRCULAR DE BANCADA COM MOTOR ELÉTRICO POTÊNCIA DE 5HP, COM COIFA PARA DISCO 10" - MANUTENÇÃO. AF_08/2015 (H)</t>
  </si>
  <si>
    <t>91691 SERRA CIRCULAR DE BANCADA COM MOTOR ELÉTRICO POTÊNCIA DE 5HP, COM COIFA PARA DISCO 10" - MATERIAIS NA OPERAÇÃO. AF_08/2015 (H)</t>
  </si>
  <si>
    <t>88315 SERRALHEIRO COM ENCARGOS COMPLEMENTARES (H)</t>
  </si>
  <si>
    <t>95377</t>
  </si>
  <si>
    <t>CURSO DE CAPACITAÇÃO PARA SERRALHEIRO (ENCARGOS COMPLEMENTARES) - HORISTA</t>
  </si>
  <si>
    <t>88316 SERVENTE COM ENCARGOS COMPLEMENTARES (H)</t>
  </si>
  <si>
    <t>00043491</t>
  </si>
  <si>
    <t>EPI - FAMILIA SERVENTE - HORISTA (ENCARGOS COMPLEMENTARES - COLETADO CAIXA)</t>
  </si>
  <si>
    <t>00043467</t>
  </si>
  <si>
    <t>FERRAMENTAS - FAMILIA SERVENTE - HORISTA (ENCARGOS COMPLEMENTARES - COLETADO CAIXA)</t>
  </si>
  <si>
    <t>95378</t>
  </si>
  <si>
    <t>CURSO DE CAPACITAÇÃO PARA SERVENTE (ENCARGOS COMPLEMENTARES) - HORISTA</t>
  </si>
  <si>
    <t>88317 SOLDADOR COM ENCARGOS COMPLEMENTARES (H)</t>
  </si>
  <si>
    <t>00043492</t>
  </si>
  <si>
    <t>EPI - FAMILIA SOLDADOR - HORISTA (ENCARGOS COMPLEMENTARES - COLETADO CAIXA)</t>
  </si>
  <si>
    <t>00043468</t>
  </si>
  <si>
    <t>FERRAMENTAS - FAMILIA SOLDADOR - HORISTA (ENCARGOS COMPLEMENTARES - COLETADO CAIXA)</t>
  </si>
  <si>
    <t>95379</t>
  </si>
  <si>
    <t>CURSO DE CAPACITAÇÃO PARA SOLDADOR (ENCARGOS COMPLEMENTARES) - HORISTA</t>
  </si>
  <si>
    <t>89032 TRATOR DE ESTEIRAS, POTÊNCIA 100 HP, PESO OPERACIONAL 9,4 T, COM LÂMINA 2,19 M3 - CHP DIURNO. AF_06/2014 (CHP)</t>
  </si>
  <si>
    <t>88324</t>
  </si>
  <si>
    <t>TRATORISTA COM ENCARGOS COMPLEMENTARES</t>
  </si>
  <si>
    <t>89029</t>
  </si>
  <si>
    <t>TRATOR DE ESTEIRAS, POTÊNCIA 100 HP, PESO OPERACIONAL 9,4 T, COM LÂMINA 2,19 M3 - DEPRECIAÇÃO. AF_06/2014</t>
  </si>
  <si>
    <t>89030</t>
  </si>
  <si>
    <t>TRATOR DE ESTEIRAS, POTÊNCIA 100 HP, PESO OPERACIONAL 9,4 T, COM LÂMINA 2,19 M3 - JUROS. AF_06/2014</t>
  </si>
  <si>
    <t>5724</t>
  </si>
  <si>
    <t>TRATOR DE ESTEIRAS, POTÊNCIA 100 HP, PESO OPERACIONAL 9,4 T, COM LÂMINA 2,19 M3 - MANUTENÇÃO. AF_06/2014</t>
  </si>
  <si>
    <t>53817</t>
  </si>
  <si>
    <t>TRATOR DE ESTEIRAS, POTÊNCIA 100 HP, PESO OPERACIONAL 9,4 T, COM LÂMINA 2,19 M3 - MATERIAIS NA OPERAÇÃO. AF_06/2014</t>
  </si>
  <si>
    <t>89029 TRATOR DE ESTEIRAS, POTÊNCIA 100 HP, PESO OPERACIONAL 9,4 T, COM LÂMINA 2,19 M3 - DEPRECIAÇÃO. AF_06/2014 (H)</t>
  </si>
  <si>
    <t>00007622</t>
  </si>
  <si>
    <t>TRATOR DE ESTEIRAS, POTENCIA DE 100 HP, PESO OPERACIONAL DE 9,4 T, COM LAMINA COM CAPACIDADE DE 2,19 M3</t>
  </si>
  <si>
    <t>89030 TRATOR DE ESTEIRAS, POTÊNCIA 100 HP, PESO OPERACIONAL 9,4 T, COM LÂMINA 2,19 M3 - JUROS. AF_06/2014 (H)</t>
  </si>
  <si>
    <t>5724 TRATOR DE ESTEIRAS, POTÊNCIA 100 HP, PESO OPERACIONAL 9,4 T, COM LÂMINA 2,19 M3 - MANUTENÇÃO. AF_06/2014 (H)</t>
  </si>
  <si>
    <t>53817 TRATOR DE ESTEIRAS, POTÊNCIA 100 HP, PESO OPERACIONAL 9,4 T, COM LÂMINA 2,19 M3 - MATERIAIS NA OPERAÇÃO. AF_06/2014 (H)</t>
  </si>
  <si>
    <t>88324 TRATORISTA COM ENCARGOS COMPLEMENTARES (H)</t>
  </si>
  <si>
    <t>95386</t>
  </si>
  <si>
    <t>CURSO DE CAPACITAÇÃO PARA TRATORISTA (ENCARGOS COMPLEMENTARES) - HORISTA</t>
  </si>
  <si>
    <t>5914359 Transporte com caminhão basculante de 10 m³ - rodovia em leito natural (tkm)</t>
  </si>
  <si>
    <t>Custo do FIC (0,01633):</t>
  </si>
  <si>
    <t>5914374 Transporte com caminhão basculante de 10 m³ - rodovia em revestimento primário (tkm)</t>
  </si>
  <si>
    <t>5914389 Transporte com caminhão basculante de 10 m³ - rodovia pavimentada (tkm)</t>
  </si>
  <si>
    <t>5914449 Transporte com caminhão carroceria de 15 t - rodovia em leito natural (tkm)</t>
  </si>
  <si>
    <t>5914464 Transporte com caminhão carroceria de 15 t - rodovia em revestimento primário (tkm)</t>
  </si>
  <si>
    <t>5914479 Transporte com caminhão carroceria de 15 t - rodovia pavimentada (tkm)</t>
  </si>
  <si>
    <t>95122 USINA MISTURADORA DE SOLOS, CAPACIDADE DE 200 A 500 TON/H, POTENCIA 75KW - CHI DIURNO. AF_07/2016 (CHI)</t>
  </si>
  <si>
    <t>88304</t>
  </si>
  <si>
    <t>OPERADOR DE USINA DE ASFALTO, DE SOLOS OU DE CONCRETO COM ENCARGOS COMPLEMENTARES</t>
  </si>
  <si>
    <t>95118</t>
  </si>
  <si>
    <t>USINA MISTURADORA DE SOLOS, CAPACIDADE DE 200 A 500 TON/H, POTENCIA 75KW - DEPRECIAÇÃO. AF_07/2016</t>
  </si>
  <si>
    <t>95119</t>
  </si>
  <si>
    <t>USINA MISTURADORA DE SOLOS, CAPACIDADE DE 200 A 500 TON/H, POTENCIA 75KW - JUROS. AF_07/2016</t>
  </si>
  <si>
    <t>95121 USINA MISTURADORA DE SOLOS, CAPACIDADE DE 200 A 500 TON/H, POTENCIA 75KW - CHP DIURNO. AF_07/2016 (CHP)</t>
  </si>
  <si>
    <t>5707</t>
  </si>
  <si>
    <t>USINA MISTURADORA DE SOLOS, CAPACIDADE DE 200 A 500 TON/H, POTENCIA 75KW - MANUTENÇÃO. AF_07/2016</t>
  </si>
  <si>
    <t>95120</t>
  </si>
  <si>
    <t>USINA MISTURADORA DE SOLOS, CAPACIDADE DE 200 A 500 TON/H, POTENCIA 75KW - MATERIAIS NA OPERAÇÃO. AF_07/2016</t>
  </si>
  <si>
    <t>95118 USINA MISTURADORA DE SOLOS, CAPACIDADE DE 200 A 500 TON/H, POTENCIA 75KW - DEPRECIAÇÃO. AF_07/2016 (H)</t>
  </si>
  <si>
    <t>00009921</t>
  </si>
  <si>
    <t>USINA MISTURADORA DE SOLOS, DOSADORES TRIPLOS, CALHA VIBRATORIA CAPACIDADE DE 200 A 500 T/H, POTENCIA DE 75 KW</t>
  </si>
  <si>
    <t>95119 USINA MISTURADORA DE SOLOS, CAPACIDADE DE 200 A 500 TON/H, POTENCIA 75KW - JUROS. AF_07/2016 (H)</t>
  </si>
  <si>
    <t>5707 USINA MISTURADORA DE SOLOS, CAPACIDADE DE 200 A 500 TON/H, POTENCIA 75KW - MANUTENÇÃO. AF_07/2016 (H)</t>
  </si>
  <si>
    <t>95120 USINA MISTURADORA DE SOLOS, CAPACIDADE DE 200 A 500 TON/H, POTENCIA 75KW - MATERIAIS NA OPERAÇÃO. AF_07/2016 (H)</t>
  </si>
  <si>
    <t>96393 USINAGEM DE BRITA GRADUADA SIMPLES. AF_03/2020 (M3)</t>
  </si>
  <si>
    <t>90587 VIBRADOR DE IMERSÃO, DIÂMETRO DE PONTEIRA 45MM, MOTOR ELÉTRICO TRIFÁSICO POTÊNCIA DE 2 CV - CHI DIURNO. AF_06/2015 (CHI)</t>
  </si>
  <si>
    <t>90582</t>
  </si>
  <si>
    <t>VIBRADOR DE IMERSÃO, DIÂMETRO DE PONTEIRA 45MM, MOTOR ELÉTRICO TRIFÁSICO POTÊNCIA DE 2 CV - DEPRECIAÇÃO. AF_06/2015</t>
  </si>
  <si>
    <t>90583</t>
  </si>
  <si>
    <t>VIBRADOR DE IMERSÃO, DIÂMETRO DE PONTEIRA 45MM, MOTOR ELÉTRICO TRIFÁSICO POTÊNCIA DE 2 CV - JUROS. AF_06/2015</t>
  </si>
  <si>
    <t>90586 VIBRADOR DE IMERSÃO, DIÂMETRO DE PONTEIRA 45MM, MOTOR ELÉTRICO TRIFÁSICO POTÊNCIA DE 2 CV - CHP DIURNO. AF_06/2015 (CHP)</t>
  </si>
  <si>
    <t>90584</t>
  </si>
  <si>
    <t>VIBRADOR DE IMERSÃO, DIÂMETRO DE PONTEIRA 45MM, MOTOR ELÉTRICO TRIFÁSICO POTÊNCIA DE 2 CV - MANUTENÇÃO. AF_06/2015</t>
  </si>
  <si>
    <t>90585</t>
  </si>
  <si>
    <t>VIBRADOR DE IMERSÃO, DIÂMETRO DE PONTEIRA 45MM, MOTOR ELÉTRICO TRIFÁSICO POTÊNCIA DE 2 CV - MATERIAIS NA OPERAÇÃO. AF_06/2015</t>
  </si>
  <si>
    <t>90582 VIBRADOR DE IMERSÃO, DIÂMETRO DE PONTEIRA 45MM, MOTOR ELÉTRICO TRIFÁSICO POTÊNCIA DE 2 CV - DEPRECIAÇÃO. AF_06/2015 (H)</t>
  </si>
  <si>
    <t>00013896</t>
  </si>
  <si>
    <t>VIBRADOR DE IMERSAO, DIAMETRO DA PONTEIRA DE *45* MM, COM MOTOR ELETRICO TRIFASICO DE 2 HP (2 CV)</t>
  </si>
  <si>
    <t>90583 VIBRADOR DE IMERSÃO, DIÂMETRO DE PONTEIRA 45MM, MOTOR ELÉTRICO TRIFÁSICO POTÊNCIA DE 2 CV - JUROS. AF_06/2015 (H)</t>
  </si>
  <si>
    <t>90584 VIBRADOR DE IMERSÃO, DIÂMETRO DE PONTEIRA 45MM, MOTOR ELÉTRICO TRIFÁSICO POTÊNCIA DE 2 CV - MANUTENÇÃO. AF_06/2015 (H)</t>
  </si>
  <si>
    <t>90585 VIBRADOR DE IMERSÃO, DIÂMETRO DE PONTEIRA 45MM, MOTOR ELÉTRICO TRIFÁSICO POTÊNCIA DE 2 CV - MATERIAIS NA OPERAÇÃO. AF_06/2015 (H)</t>
  </si>
  <si>
    <t xml:space="preserve">
</t>
  </si>
  <si>
    <t>TIPO</t>
  </si>
  <si>
    <t>PREÇO TOTAL</t>
  </si>
  <si>
    <t>%</t>
  </si>
  <si>
    <t>ACUMUL. %</t>
  </si>
  <si>
    <t>CL</t>
  </si>
  <si>
    <t>A</t>
  </si>
  <si>
    <t>Composições</t>
  </si>
  <si>
    <t>TRANSPORTE COM CAMINHÃO BASCULANTE DE 10 M³, EM VIA URBANA PAVIMENTADA, DMT ATÉ 30 KM (UNIDADE: M3XKM). AF_07/2020</t>
  </si>
  <si>
    <t>B</t>
  </si>
  <si>
    <t>C</t>
  </si>
  <si>
    <t>SICRO</t>
  </si>
  <si>
    <r>
      <rPr>
        <b/>
        <sz val="8"/>
        <color rgb="FF000000"/>
        <rFont val="Arial"/>
      </rPr>
      <t>Subtotal até 100,00%</t>
    </r>
  </si>
  <si>
    <t>Outros:</t>
  </si>
  <si>
    <t>Valor total do Orçamento:</t>
  </si>
  <si>
    <t>Betoneira com motor a gasolina com capacidade de 600 l - 10 kW (PRODUTIVO)</t>
  </si>
  <si>
    <t>Serra circular com bancada - D = 30 cm - 4 kW (PRODUTIVO)</t>
  </si>
  <si>
    <t>Grupo gerador - 14 kVA (PRODUTIVO)</t>
  </si>
  <si>
    <t>Transportador manual carrinho de mão com capacidade de 80 l (PRODUTIVO)</t>
  </si>
  <si>
    <t>Transportador manual gerica com capacidade de 180 l (PRODUTIVO)</t>
  </si>
  <si>
    <t>Transportador manual gerica com capacidade de 180 l (IMPRODUTIVO)</t>
  </si>
  <si>
    <t>Balança plataforma digital à bateria, com mesa de 75 x 75 cm e capacidade de 500 kg (PRODUTIVO)</t>
  </si>
  <si>
    <t>Transportador manual carrinho de mão com capacidade de 80 l (IMPRODUTIVO)</t>
  </si>
  <si>
    <t>Caminhão carroceria com capacidade de 15 t - 188 kW (PRODUTIVO)</t>
  </si>
  <si>
    <t>Caminhão basculante com capacidade de 10 m³ - 210 kW (IMPRODUTIVO)</t>
  </si>
  <si>
    <t>Betoneira com motor a gasolina com capacidade de 600 l - 10 kW (IMPRODUTIVO)</t>
  </si>
  <si>
    <t>Caminhão basculante com capacidade de 10 m³ - 210 kW (PRODUTIVO)</t>
  </si>
  <si>
    <t>Caminhão carroceria com capacidade de 15 t - 188 kW (IMPRODUTIVO)</t>
  </si>
  <si>
    <t>Balança plataforma digital à bateria, com mesa de 75 x 75 cm e capacidade de 500 kg (IMPRODUTIVO)</t>
  </si>
  <si>
    <t>Grupo gerador - 14 kVA (IMPRODUTIVO)</t>
  </si>
  <si>
    <t>Serra circular com bancada - D = 30 cm - 4 kW (IMPRODUTIVO)</t>
  </si>
  <si>
    <r>
      <rPr>
        <b/>
        <sz val="8"/>
        <color rgb="FF000000"/>
        <rFont val="Arial"/>
      </rPr>
      <t>Subtotal até 100,07%</t>
    </r>
  </si>
  <si>
    <t>VALOR (R$)</t>
  </si>
  <si>
    <t>MÊS 1</t>
  </si>
  <si>
    <t>MÊS 2</t>
  </si>
  <si>
    <t>MÊS 3</t>
  </si>
  <si>
    <t>Total parcela</t>
  </si>
  <si>
    <t>COD</t>
  </si>
  <si>
    <t>Despesas Indiretas</t>
  </si>
  <si>
    <t>AC</t>
  </si>
  <si>
    <t>Administração central</t>
  </si>
  <si>
    <t>DF</t>
  </si>
  <si>
    <t>Despesas financeiras</t>
  </si>
  <si>
    <t>S + G</t>
  </si>
  <si>
    <t>Seguro + Garantia</t>
  </si>
  <si>
    <t>R</t>
  </si>
  <si>
    <t>Riscos</t>
  </si>
  <si>
    <t>Benefícios</t>
  </si>
  <si>
    <t>Lucro</t>
  </si>
  <si>
    <t>I</t>
  </si>
  <si>
    <t>Impostos</t>
  </si>
  <si>
    <t>PIS</t>
  </si>
  <si>
    <t>COFINS</t>
  </si>
  <si>
    <t>ISS</t>
  </si>
  <si>
    <t>BDI = 20,97%</t>
  </si>
  <si>
    <t>HORISTA %</t>
  </si>
  <si>
    <t>GRUPO A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</si>
  <si>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</si>
  <si>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</si>
  <si>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</si>
  <si>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</si>
  <si>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</si>
  <si>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</si>
  <si>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</si>
  <si>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</si>
  <si>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</si>
  <si>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GRUPO B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</si>
  <si>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</si>
  <si>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</si>
  <si>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</si>
  <si>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</si>
  <si>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</si>
  <si>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</si>
  <si>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</si>
  <si>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</si>
  <si>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</si>
  <si>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</si>
  <si>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GRUPO C</t>
  </si>
  <si>
    <t>C1</t>
  </si>
  <si>
    <t>C2</t>
  </si>
  <si>
    <t>C3</t>
  </si>
  <si>
    <t>C4</t>
  </si>
  <si>
    <t>C5</t>
  </si>
  <si>
    <t>D</t>
  </si>
  <si>
    <t>GRUPO D</t>
  </si>
  <si>
    <t>D1</t>
  </si>
  <si>
    <t>D2</t>
  </si>
  <si>
    <t>A + B + C + D =</t>
  </si>
  <si>
    <t>MENSALISTA %</t>
  </si>
  <si>
    <t xml:space="preserve">INSS </t>
  </si>
  <si>
    <t xml:space="preserve">SESI </t>
  </si>
  <si>
    <t xml:space="preserve">SENAI </t>
  </si>
  <si>
    <t xml:space="preserve">INCRA </t>
  </si>
  <si>
    <t xml:space="preserve">SEBRAE </t>
  </si>
  <si>
    <t xml:space="preserve">Salário Educação </t>
  </si>
  <si>
    <t xml:space="preserve">Seguro Contra Acidentes de Trabalho </t>
  </si>
  <si>
    <t xml:space="preserve">FGTS </t>
  </si>
  <si>
    <t xml:space="preserve">SECONCI </t>
  </si>
  <si>
    <t xml:space="preserve">Repouso Semanal Remunerado </t>
  </si>
  <si>
    <t xml:space="preserve">Feriados </t>
  </si>
  <si>
    <t xml:space="preserve">Auxílio - Enfermidade </t>
  </si>
  <si>
    <t xml:space="preserve">13º Salário </t>
  </si>
  <si>
    <t xml:space="preserve">Licença Paternidade </t>
  </si>
  <si>
    <t xml:space="preserve">Faltas Justificadas </t>
  </si>
  <si>
    <t xml:space="preserve">Dias de Chuvas </t>
  </si>
  <si>
    <t xml:space="preserve">Auxílio Acidente de Trabalho </t>
  </si>
  <si>
    <t xml:space="preserve">Férias Gozadas </t>
  </si>
  <si>
    <t xml:space="preserve">Salário Maternidade </t>
  </si>
  <si>
    <t xml:space="preserve">Aviso Prévio Indenizado </t>
  </si>
  <si>
    <t xml:space="preserve">Aviso Prévio Trabalhado </t>
  </si>
  <si>
    <t xml:space="preserve">Férias Indenizadas </t>
  </si>
  <si>
    <t xml:space="preserve">Depósito Rescisão Sem Justa Causa </t>
  </si>
  <si>
    <t xml:space="preserve">Indenização Adicional </t>
  </si>
  <si>
    <t xml:space="preserve">Reincidência de Grupo A sobre Grupo B </t>
  </si>
  <si>
    <t xml:space="preserve">Reincidência de Grupo A sobre Aviso Prévio Trabalhado e Reincidência do FGTS sobre Aviso Prévio Indenizado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</si>
</sst>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\R\$\ #,##0.00"/>
    <numFmt numFmtId="165" formatCode="#,##0.00000000"/>
    <numFmt numFmtId="166" formatCode="#,##0.0000"/>
    <numFmt numFmtId="167" formatCode="\R\$\ #,##0.0000"/>
    <numFmt numFmtId="168" formatCode="#,##0.000000000000000"/>
    <numFmt numFmtId="169" formatCode="#,##0.0000000000000"/>
    <numFmt numFmtId="170" formatCode="#,##0.0000000000000000"/>
    <numFmt numFmtId="171" formatCode="#,##0.0000000000"/>
    <numFmt numFmtId="172" formatCode="#,##0.000000000000000000"/>
    <numFmt numFmtId="173" formatCode="#,##0.000000000000"/>
    <numFmt numFmtId="174" formatCode="#,##0.00000000000"/>
    <numFmt numFmtId="175" formatCode="#,##0.000"/>
    <numFmt numFmtId="176" formatCode="#,##0.0000000"/>
    <numFmt numFmtId="177" formatCode="#,##0.0000000000000000000"/>
    <numFmt numFmtId="178" formatCode="#,##0.00%"/>
    <numFmt numFmtId="179" formatCode="###,###,##0.00"/>
  </numFmts>
  <fonts count="18">
    <font>
      <sz val="11"/>
      <color theme="1"/>
      <name val="Aptos Narrow"/>
      <family val="2"/>
      <scheme val="minor"/>
    </font>
    <font>
      <b/>
      <sz val="6"/>
      <color rgb="FF000000"/>
      <name val="Arial"/>
      <family val="2"/>
    </font>
    <font>
      <b/>
      <sz val="5"/>
      <color rgb="FF000000"/>
      <name val="Arial"/>
      <family val="2"/>
    </font>
    <font>
      <sz val="6"/>
      <color rgb="FF000000"/>
      <name val="Arial"/>
      <family val="2"/>
    </font>
    <font>
      <b/>
      <i/>
      <sz val="9"/>
      <color rgb="FF000000"/>
      <name val="SansSerif"/>
      <family val="2"/>
    </font>
    <font>
      <b/>
      <sz val="6"/>
      <color rgb="FF000000"/>
      <name val="SansSerif"/>
      <family val="2"/>
    </font>
    <font>
      <b/>
      <sz val="4.5"/>
      <color rgb="FF000000"/>
      <name val="SansSerif"/>
      <family val="2"/>
    </font>
    <font>
      <sz val="6"/>
      <color rgb="FF000000"/>
      <name val="SansSerif"/>
      <family val="2"/>
    </font>
    <font>
      <b/>
      <sz val="5.5"/>
      <color rgb="FF000000"/>
      <name val="SansSerif"/>
      <family val="2"/>
    </font>
    <font>
      <sz val="9"/>
      <color rgb="FF000000"/>
      <name val="SansSerif"/>
      <family val="2"/>
    </font>
    <font>
      <b/>
      <sz val="7"/>
      <color rgb="FF000000"/>
      <name val="Arial"/>
      <family val="2"/>
    </font>
    <font>
      <b/>
      <sz val="5"/>
      <color rgb="FF000000"/>
      <name val="SansSerif"/>
      <family val="2"/>
    </font>
    <font>
      <sz val="5.5"/>
      <color rgb="FF000000"/>
      <name val="SansSerif"/>
      <family val="2"/>
    </font>
    <font>
      <sz val="7"/>
      <color rgb="FF000000"/>
      <name val="Arial"/>
      <family val="2"/>
    </font>
    <font>
      <sz val="7"/>
      <color rgb="FF000000"/>
      <name val="SansSerif"/>
      <family val="2"/>
    </font>
    <font>
      <sz val="5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</font>
  </fonts>
  <fills count="110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none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DFDFDF"/>
      </patternFill>
    </fill>
    <fill>
      <patternFill patternType="none"/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solid">
        <fgColor rgb="FFDFDFDF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1" fillId="3" borderId="1" xfId="0" applyFont="1" applyFill="1" applyBorder="1" applyAlignment="1">
      <alignment horizontal="left" vertical="center" wrapText="1"/>
    </xf>
    <xf numFmtId="164" fontId="1" fillId="4" borderId="1" xfId="0" applyNumberFormat="1" applyFont="1" applyFill="1" applyBorder="1" applyAlignment="1">
      <alignment horizontal="right" vertical="center" wrapText="1"/>
    </xf>
    <xf numFmtId="4" fontId="1" fillId="5" borderId="1" xfId="0" applyNumberFormat="1" applyFont="1" applyFill="1" applyBorder="1" applyAlignment="1">
      <alignment horizontal="right" vertical="center" wrapText="1"/>
    </xf>
    <xf numFmtId="0" fontId="0" fillId="6" borderId="0" xfId="0" applyFill="1" applyAlignment="1" applyProtection="1">
      <alignment wrapText="1"/>
      <protection locked="0"/>
    </xf>
    <xf numFmtId="0" fontId="2" fillId="7" borderId="1" xfId="0" applyFont="1" applyFill="1" applyBorder="1" applyAlignment="1">
      <alignment horizontal="right" vertical="center" wrapText="1"/>
    </xf>
    <xf numFmtId="0" fontId="0" fillId="8" borderId="1" xfId="0" applyFill="1" applyBorder="1" applyAlignment="1" applyProtection="1">
      <alignment wrapText="1"/>
      <protection locked="0"/>
    </xf>
    <xf numFmtId="0" fontId="1" fillId="9" borderId="2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left" vertical="center" wrapText="1"/>
    </xf>
    <xf numFmtId="164" fontId="1" fillId="11" borderId="2" xfId="0" applyNumberFormat="1" applyFont="1" applyFill="1" applyBorder="1" applyAlignment="1">
      <alignment horizontal="right" vertical="center" wrapText="1"/>
    </xf>
    <xf numFmtId="0" fontId="3" fillId="12" borderId="2" xfId="0" applyFont="1" applyFill="1" applyBorder="1" applyAlignment="1">
      <alignment horizontal="left" vertical="center" wrapText="1"/>
    </xf>
    <xf numFmtId="0" fontId="3" fillId="13" borderId="2" xfId="0" applyFont="1" applyFill="1" applyBorder="1" applyAlignment="1">
      <alignment horizontal="center" vertical="center" wrapText="1"/>
    </xf>
    <xf numFmtId="4" fontId="3" fillId="14" borderId="2" xfId="0" applyNumberFormat="1" applyFont="1" applyFill="1" applyBorder="1" applyAlignment="1">
      <alignment horizontal="right" vertical="center" wrapText="1"/>
    </xf>
    <xf numFmtId="164" fontId="3" fillId="15" borderId="2" xfId="0" applyNumberFormat="1" applyFont="1" applyFill="1" applyBorder="1" applyAlignment="1">
      <alignment horizontal="right" vertical="center" wrapText="1"/>
    </xf>
    <xf numFmtId="0" fontId="6" fillId="19" borderId="2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7" fillId="21" borderId="3" xfId="0" applyFont="1" applyFill="1" applyBorder="1" applyAlignment="1">
      <alignment horizontal="left" vertical="top" wrapText="1"/>
    </xf>
    <xf numFmtId="0" fontId="7" fillId="22" borderId="4" xfId="0" applyFont="1" applyFill="1" applyBorder="1" applyAlignment="1">
      <alignment horizontal="left" vertical="top" wrapText="1"/>
    </xf>
    <xf numFmtId="4" fontId="7" fillId="23" borderId="4" xfId="0" applyNumberFormat="1" applyFont="1" applyFill="1" applyBorder="1" applyAlignment="1">
      <alignment horizontal="right" vertical="top" wrapText="1"/>
    </xf>
    <xf numFmtId="4" fontId="5" fillId="24" borderId="4" xfId="0" applyNumberFormat="1" applyFont="1" applyFill="1" applyBorder="1" applyAlignment="1">
      <alignment horizontal="right" vertical="top" wrapText="1"/>
    </xf>
    <xf numFmtId="0" fontId="7" fillId="25" borderId="5" xfId="0" applyFont="1" applyFill="1" applyBorder="1" applyAlignment="1">
      <alignment horizontal="left" vertical="top" wrapText="1"/>
    </xf>
    <xf numFmtId="0" fontId="7" fillId="26" borderId="6" xfId="0" applyFont="1" applyFill="1" applyBorder="1" applyAlignment="1">
      <alignment horizontal="left" vertical="top" wrapText="1"/>
    </xf>
    <xf numFmtId="0" fontId="0" fillId="27" borderId="2" xfId="0" applyFill="1" applyBorder="1" applyAlignment="1" applyProtection="1">
      <alignment wrapText="1"/>
      <protection locked="0"/>
    </xf>
    <xf numFmtId="4" fontId="5" fillId="28" borderId="2" xfId="0" applyNumberFormat="1" applyFont="1" applyFill="1" applyBorder="1" applyAlignment="1">
      <alignment horizontal="right" vertical="center" wrapText="1"/>
    </xf>
    <xf numFmtId="0" fontId="8" fillId="30" borderId="2" xfId="0" applyFont="1" applyFill="1" applyBorder="1" applyAlignment="1">
      <alignment horizontal="center" vertical="center" wrapText="1"/>
    </xf>
    <xf numFmtId="0" fontId="2" fillId="34" borderId="2" xfId="0" applyFont="1" applyFill="1" applyBorder="1" applyAlignment="1">
      <alignment horizontal="center" vertical="center" wrapText="1"/>
    </xf>
    <xf numFmtId="0" fontId="7" fillId="35" borderId="2" xfId="0" applyFont="1" applyFill="1" applyBorder="1" applyAlignment="1">
      <alignment horizontal="center" vertical="top" wrapText="1"/>
    </xf>
    <xf numFmtId="0" fontId="7" fillId="36" borderId="2" xfId="0" applyFont="1" applyFill="1" applyBorder="1" applyAlignment="1">
      <alignment horizontal="justify" vertical="top" wrapText="1"/>
    </xf>
    <xf numFmtId="165" fontId="7" fillId="37" borderId="2" xfId="0" applyNumberFormat="1" applyFont="1" applyFill="1" applyBorder="1" applyAlignment="1">
      <alignment horizontal="right" vertical="top" wrapText="1"/>
    </xf>
    <xf numFmtId="164" fontId="7" fillId="38" borderId="2" xfId="0" applyNumberFormat="1" applyFont="1" applyFill="1" applyBorder="1" applyAlignment="1">
      <alignment horizontal="right" vertical="top" wrapText="1"/>
    </xf>
    <xf numFmtId="164" fontId="11" fillId="40" borderId="2" xfId="0" applyNumberFormat="1" applyFont="1" applyFill="1" applyBorder="1" applyAlignment="1">
      <alignment horizontal="right" vertical="top" wrapText="1"/>
    </xf>
    <xf numFmtId="165" fontId="3" fillId="43" borderId="2" xfId="0" applyNumberFormat="1" applyFont="1" applyFill="1" applyBorder="1" applyAlignment="1">
      <alignment horizontal="right" vertical="center" wrapText="1"/>
    </xf>
    <xf numFmtId="165" fontId="3" fillId="46" borderId="2" xfId="0" applyNumberFormat="1" applyFont="1" applyFill="1" applyBorder="1" applyAlignment="1">
      <alignment horizontal="center" vertical="center" wrapText="1"/>
    </xf>
    <xf numFmtId="166" fontId="3" fillId="47" borderId="2" xfId="0" applyNumberFormat="1" applyFont="1" applyFill="1" applyBorder="1" applyAlignment="1">
      <alignment horizontal="center" vertical="center" wrapText="1"/>
    </xf>
    <xf numFmtId="167" fontId="3" fillId="48" borderId="2" xfId="0" applyNumberFormat="1" applyFont="1" applyFill="1" applyBorder="1" applyAlignment="1">
      <alignment horizontal="right" vertical="center" wrapText="1"/>
    </xf>
    <xf numFmtId="167" fontId="1" fillId="49" borderId="2" xfId="0" applyNumberFormat="1" applyFont="1" applyFill="1" applyBorder="1" applyAlignment="1">
      <alignment horizontal="right" vertical="center" wrapText="1"/>
    </xf>
    <xf numFmtId="166" fontId="3" fillId="50" borderId="2" xfId="0" applyNumberFormat="1" applyFont="1" applyFill="1" applyBorder="1" applyAlignment="1">
      <alignment horizontal="right" vertical="center" wrapText="1"/>
    </xf>
    <xf numFmtId="4" fontId="1" fillId="52" borderId="2" xfId="0" applyNumberFormat="1" applyFont="1" applyFill="1" applyBorder="1" applyAlignment="1">
      <alignment horizontal="right" vertical="center" wrapText="1"/>
    </xf>
    <xf numFmtId="0" fontId="3" fillId="53" borderId="2" xfId="0" applyFont="1" applyFill="1" applyBorder="1" applyAlignment="1">
      <alignment horizontal="center" vertical="top" wrapText="1"/>
    </xf>
    <xf numFmtId="0" fontId="3" fillId="54" borderId="2" xfId="0" applyFont="1" applyFill="1" applyBorder="1" applyAlignment="1">
      <alignment horizontal="left" vertical="top" wrapText="1"/>
    </xf>
    <xf numFmtId="165" fontId="3" fillId="55" borderId="2" xfId="0" applyNumberFormat="1" applyFont="1" applyFill="1" applyBorder="1" applyAlignment="1">
      <alignment horizontal="center" vertical="top" wrapText="1"/>
    </xf>
    <xf numFmtId="164" fontId="3" fillId="56" borderId="2" xfId="0" applyNumberFormat="1" applyFont="1" applyFill="1" applyBorder="1" applyAlignment="1">
      <alignment horizontal="right" vertical="top" wrapText="1"/>
    </xf>
    <xf numFmtId="4" fontId="3" fillId="57" borderId="2" xfId="0" applyNumberFormat="1" applyFont="1" applyFill="1" applyBorder="1" applyAlignment="1">
      <alignment horizontal="right" vertical="top" wrapText="1"/>
    </xf>
    <xf numFmtId="0" fontId="1" fillId="60" borderId="2" xfId="0" applyFont="1" applyFill="1" applyBorder="1" applyAlignment="1">
      <alignment horizontal="center" vertical="center" wrapText="1"/>
    </xf>
    <xf numFmtId="0" fontId="1" fillId="61" borderId="2" xfId="0" applyFont="1" applyFill="1" applyBorder="1" applyAlignment="1">
      <alignment horizontal="left" vertical="center" wrapText="1"/>
    </xf>
    <xf numFmtId="0" fontId="3" fillId="62" borderId="1" xfId="0" applyFont="1" applyFill="1" applyBorder="1" applyAlignment="1">
      <alignment horizontal="center" vertical="top" wrapText="1"/>
    </xf>
    <xf numFmtId="0" fontId="3" fillId="63" borderId="1" xfId="0" applyFont="1" applyFill="1" applyBorder="1" applyAlignment="1">
      <alignment horizontal="left" vertical="top" wrapText="1"/>
    </xf>
    <xf numFmtId="4" fontId="3" fillId="64" borderId="1" xfId="0" applyNumberFormat="1" applyFont="1" applyFill="1" applyBorder="1" applyAlignment="1">
      <alignment horizontal="right" vertical="top" wrapText="1"/>
    </xf>
    <xf numFmtId="164" fontId="3" fillId="65" borderId="1" xfId="0" applyNumberFormat="1" applyFont="1" applyFill="1" applyBorder="1" applyAlignment="1">
      <alignment horizontal="right" vertical="top" wrapText="1"/>
    </xf>
    <xf numFmtId="4" fontId="3" fillId="66" borderId="1" xfId="0" applyNumberFormat="1" applyFont="1" applyFill="1" applyBorder="1" applyAlignment="1">
      <alignment horizontal="center" vertical="top" wrapText="1"/>
    </xf>
    <xf numFmtId="168" fontId="3" fillId="68" borderId="1" xfId="0" applyNumberFormat="1" applyFont="1" applyFill="1" applyBorder="1" applyAlignment="1">
      <alignment horizontal="right" vertical="top" wrapText="1"/>
    </xf>
    <xf numFmtId="169" fontId="3" fillId="69" borderId="1" xfId="0" applyNumberFormat="1" applyFont="1" applyFill="1" applyBorder="1" applyAlignment="1">
      <alignment horizontal="right" vertical="top" wrapText="1"/>
    </xf>
    <xf numFmtId="170" fontId="3" fillId="70" borderId="1" xfId="0" applyNumberFormat="1" applyFont="1" applyFill="1" applyBorder="1" applyAlignment="1">
      <alignment horizontal="right" vertical="top" wrapText="1"/>
    </xf>
    <xf numFmtId="171" fontId="3" fillId="71" borderId="1" xfId="0" applyNumberFormat="1" applyFont="1" applyFill="1" applyBorder="1" applyAlignment="1">
      <alignment horizontal="right" vertical="top" wrapText="1"/>
    </xf>
    <xf numFmtId="172" fontId="3" fillId="72" borderId="1" xfId="0" applyNumberFormat="1" applyFont="1" applyFill="1" applyBorder="1" applyAlignment="1">
      <alignment horizontal="right" vertical="top" wrapText="1"/>
    </xf>
    <xf numFmtId="173" fontId="3" fillId="73" borderId="1" xfId="0" applyNumberFormat="1" applyFont="1" applyFill="1" applyBorder="1" applyAlignment="1">
      <alignment horizontal="right" vertical="top" wrapText="1"/>
    </xf>
    <xf numFmtId="174" fontId="3" fillId="74" borderId="1" xfId="0" applyNumberFormat="1" applyFont="1" applyFill="1" applyBorder="1" applyAlignment="1">
      <alignment horizontal="right" vertical="top" wrapText="1"/>
    </xf>
    <xf numFmtId="165" fontId="3" fillId="75" borderId="1" xfId="0" applyNumberFormat="1" applyFont="1" applyFill="1" applyBorder="1" applyAlignment="1">
      <alignment horizontal="right" vertical="top" wrapText="1"/>
    </xf>
    <xf numFmtId="175" fontId="3" fillId="76" borderId="1" xfId="0" applyNumberFormat="1" applyFont="1" applyFill="1" applyBorder="1" applyAlignment="1">
      <alignment horizontal="right" vertical="top" wrapText="1"/>
    </xf>
    <xf numFmtId="166" fontId="3" fillId="77" borderId="1" xfId="0" applyNumberFormat="1" applyFont="1" applyFill="1" applyBorder="1" applyAlignment="1">
      <alignment horizontal="right" vertical="top" wrapText="1"/>
    </xf>
    <xf numFmtId="176" fontId="3" fillId="78" borderId="1" xfId="0" applyNumberFormat="1" applyFont="1" applyFill="1" applyBorder="1" applyAlignment="1">
      <alignment horizontal="right" vertical="top" wrapText="1"/>
    </xf>
    <xf numFmtId="177" fontId="3" fillId="79" borderId="1" xfId="0" applyNumberFormat="1" applyFont="1" applyFill="1" applyBorder="1" applyAlignment="1">
      <alignment horizontal="right" vertical="top" wrapText="1"/>
    </xf>
    <xf numFmtId="0" fontId="9" fillId="80" borderId="2" xfId="0" applyFont="1" applyFill="1" applyBorder="1" applyAlignment="1">
      <alignment horizontal="center" vertical="center" wrapText="1"/>
    </xf>
    <xf numFmtId="0" fontId="14" fillId="81" borderId="2" xfId="0" applyFont="1" applyFill="1" applyBorder="1" applyAlignment="1">
      <alignment horizontal="center" vertical="center" wrapText="1"/>
    </xf>
    <xf numFmtId="178" fontId="15" fillId="85" borderId="4" xfId="0" applyNumberFormat="1" applyFont="1" applyFill="1" applyBorder="1" applyAlignment="1">
      <alignment horizontal="right" vertical="center" wrapText="1"/>
    </xf>
    <xf numFmtId="0" fontId="0" fillId="86" borderId="4" xfId="0" applyFill="1" applyBorder="1" applyAlignment="1" applyProtection="1">
      <alignment wrapText="1"/>
      <protection locked="0"/>
    </xf>
    <xf numFmtId="178" fontId="2" fillId="87" borderId="4" xfId="0" applyNumberFormat="1" applyFont="1" applyFill="1" applyBorder="1" applyAlignment="1">
      <alignment horizontal="right" vertical="center" wrapText="1"/>
    </xf>
    <xf numFmtId="164" fontId="13" fillId="88" borderId="2" xfId="0" applyNumberFormat="1" applyFont="1" applyFill="1" applyBorder="1" applyAlignment="1">
      <alignment horizontal="right" vertical="center" wrapText="1"/>
    </xf>
    <xf numFmtId="164" fontId="10" fillId="89" borderId="2" xfId="0" applyNumberFormat="1" applyFont="1" applyFill="1" applyBorder="1" applyAlignment="1">
      <alignment horizontal="right" vertical="center" wrapText="1"/>
    </xf>
    <xf numFmtId="0" fontId="0" fillId="90" borderId="3" xfId="0" applyFill="1" applyBorder="1" applyAlignment="1" applyProtection="1">
      <alignment wrapText="1"/>
      <protection locked="0"/>
    </xf>
    <xf numFmtId="0" fontId="0" fillId="91" borderId="7" xfId="0" applyFill="1" applyBorder="1" applyAlignment="1" applyProtection="1">
      <alignment wrapText="1"/>
      <protection locked="0"/>
    </xf>
    <xf numFmtId="164" fontId="13" fillId="93" borderId="4" xfId="0" applyNumberFormat="1" applyFont="1" applyFill="1" applyBorder="1" applyAlignment="1">
      <alignment horizontal="right" vertical="center" wrapText="1"/>
    </xf>
    <xf numFmtId="0" fontId="0" fillId="94" borderId="8" xfId="0" applyFill="1" applyBorder="1" applyAlignment="1" applyProtection="1">
      <alignment wrapText="1"/>
      <protection locked="0"/>
    </xf>
    <xf numFmtId="0" fontId="0" fillId="95" borderId="9" xfId="0" applyFill="1" applyBorder="1" applyAlignment="1" applyProtection="1">
      <alignment wrapText="1"/>
      <protection locked="0"/>
    </xf>
    <xf numFmtId="164" fontId="3" fillId="96" borderId="2" xfId="0" applyNumberFormat="1" applyFont="1" applyFill="1" applyBorder="1" applyAlignment="1">
      <alignment horizontal="right" vertical="center" wrapText="1"/>
    </xf>
    <xf numFmtId="0" fontId="10" fillId="97" borderId="2" xfId="0" applyFont="1" applyFill="1" applyBorder="1" applyAlignment="1">
      <alignment horizontal="center" vertical="center" wrapText="1"/>
    </xf>
    <xf numFmtId="0" fontId="10" fillId="98" borderId="2" xfId="0" applyFont="1" applyFill="1" applyBorder="1" applyAlignment="1">
      <alignment horizontal="left" vertical="top" wrapText="1"/>
    </xf>
    <xf numFmtId="0" fontId="13" fillId="99" borderId="2" xfId="0" applyFont="1" applyFill="1" applyBorder="1" applyAlignment="1">
      <alignment horizontal="center" vertical="top" wrapText="1"/>
    </xf>
    <xf numFmtId="0" fontId="13" fillId="100" borderId="2" xfId="0" applyFont="1" applyFill="1" applyBorder="1" applyAlignment="1">
      <alignment horizontal="left" vertical="top" wrapText="1"/>
    </xf>
    <xf numFmtId="4" fontId="13" fillId="101" borderId="2" xfId="0" applyNumberFormat="1" applyFont="1" applyFill="1" applyBorder="1" applyAlignment="1">
      <alignment horizontal="right" vertical="top" wrapText="1"/>
    </xf>
    <xf numFmtId="0" fontId="10" fillId="102" borderId="2" xfId="0" applyFont="1" applyFill="1" applyBorder="1" applyAlignment="1">
      <alignment horizontal="right" vertical="center" wrapText="1"/>
    </xf>
    <xf numFmtId="4" fontId="10" fillId="103" borderId="2" xfId="0" applyNumberFormat="1" applyFont="1" applyFill="1" applyBorder="1" applyAlignment="1">
      <alignment horizontal="right" vertical="top" wrapText="1"/>
    </xf>
    <xf numFmtId="0" fontId="10" fillId="104" borderId="2" xfId="0" applyFont="1" applyFill="1" applyBorder="1" applyAlignment="1">
      <alignment horizontal="center" vertical="top" wrapText="1"/>
    </xf>
    <xf numFmtId="0" fontId="16" fillId="108" borderId="1" xfId="0" applyFont="1" applyFill="1" applyBorder="1" applyAlignment="1">
      <alignment horizontal="right" vertical="center" wrapText="1"/>
    </xf>
    <xf numFmtId="0" fontId="0" fillId="2" borderId="1" xfId="0" applyFill="1" applyBorder="1" applyAlignment="1" applyProtection="1">
      <alignment wrapText="1"/>
      <protection locked="0"/>
    </xf>
    <xf numFmtId="0" fontId="1" fillId="3" borderId="1" xfId="0" applyFont="1" applyFill="1" applyBorder="1" applyAlignment="1">
      <alignment horizontal="left" vertical="center" wrapText="1"/>
    </xf>
    <xf numFmtId="0" fontId="0" fillId="8" borderId="1" xfId="0" applyFill="1" applyBorder="1" applyAlignment="1" applyProtection="1">
      <alignment wrapText="1"/>
      <protection locked="0"/>
    </xf>
    <xf numFmtId="0" fontId="1" fillId="10" borderId="2" xfId="0" applyFont="1" applyFill="1" applyBorder="1" applyAlignment="1">
      <alignment horizontal="left" vertical="center" wrapText="1"/>
    </xf>
    <xf numFmtId="0" fontId="2" fillId="16" borderId="2" xfId="0" applyFont="1" applyFill="1" applyBorder="1" applyAlignment="1">
      <alignment horizontal="right" vertical="center" wrapText="1"/>
    </xf>
    <xf numFmtId="0" fontId="4" fillId="17" borderId="1" xfId="0" applyFont="1" applyFill="1" applyBorder="1" applyAlignment="1">
      <alignment horizontal="left" vertical="top" wrapText="1"/>
    </xf>
    <xf numFmtId="0" fontId="5" fillId="18" borderId="1" xfId="0" applyFont="1" applyFill="1" applyBorder="1" applyAlignment="1">
      <alignment horizontal="left" vertical="center" wrapText="1"/>
    </xf>
    <xf numFmtId="0" fontId="5" fillId="29" borderId="1" xfId="0" applyFont="1" applyFill="1" applyBorder="1" applyAlignment="1">
      <alignment horizontal="left" vertical="top" wrapText="1"/>
    </xf>
    <xf numFmtId="0" fontId="9" fillId="31" borderId="1" xfId="0" applyFont="1" applyFill="1" applyBorder="1" applyAlignment="1">
      <alignment horizontal="left" vertical="top" wrapText="1"/>
    </xf>
    <xf numFmtId="0" fontId="10" fillId="32" borderId="2" xfId="0" applyFont="1" applyFill="1" applyBorder="1" applyAlignment="1">
      <alignment horizontal="left" vertical="center" wrapText="1"/>
    </xf>
    <xf numFmtId="0" fontId="11" fillId="33" borderId="2" xfId="0" applyFont="1" applyFill="1" applyBorder="1" applyAlignment="1">
      <alignment horizontal="left" vertical="center" wrapText="1"/>
    </xf>
    <xf numFmtId="0" fontId="11" fillId="39" borderId="2" xfId="0" applyFont="1" applyFill="1" applyBorder="1" applyAlignment="1">
      <alignment horizontal="right" vertical="top" wrapText="1"/>
    </xf>
    <xf numFmtId="0" fontId="1" fillId="41" borderId="2" xfId="0" applyFont="1" applyFill="1" applyBorder="1" applyAlignment="1">
      <alignment horizontal="right" vertical="center" wrapText="1"/>
    </xf>
    <xf numFmtId="0" fontId="1" fillId="42" borderId="2" xfId="0" applyFont="1" applyFill="1" applyBorder="1" applyAlignment="1">
      <alignment horizontal="left" vertical="center" wrapText="1"/>
    </xf>
    <xf numFmtId="0" fontId="3" fillId="12" borderId="2" xfId="0" applyFont="1" applyFill="1" applyBorder="1" applyAlignment="1">
      <alignment horizontal="left" vertical="center" wrapText="1"/>
    </xf>
    <xf numFmtId="0" fontId="2" fillId="34" borderId="2" xfId="0" applyFont="1" applyFill="1" applyBorder="1" applyAlignment="1">
      <alignment horizontal="center" vertical="center" wrapText="1"/>
    </xf>
    <xf numFmtId="0" fontId="7" fillId="36" borderId="2" xfId="0" applyFont="1" applyFill="1" applyBorder="1" applyAlignment="1">
      <alignment horizontal="justify" vertical="top" wrapText="1"/>
    </xf>
    <xf numFmtId="0" fontId="7" fillId="35" borderId="2" xfId="0" applyFont="1" applyFill="1" applyBorder="1" applyAlignment="1">
      <alignment horizontal="center" vertical="top" wrapText="1"/>
    </xf>
    <xf numFmtId="165" fontId="7" fillId="37" borderId="2" xfId="0" applyNumberFormat="1" applyFont="1" applyFill="1" applyBorder="1" applyAlignment="1">
      <alignment horizontal="right" vertical="top" wrapText="1"/>
    </xf>
    <xf numFmtId="164" fontId="7" fillId="38" borderId="2" xfId="0" applyNumberFormat="1" applyFont="1" applyFill="1" applyBorder="1" applyAlignment="1">
      <alignment horizontal="right" vertical="top" wrapText="1"/>
    </xf>
    <xf numFmtId="0" fontId="1" fillId="44" borderId="3" xfId="0" applyFont="1" applyFill="1" applyBorder="1" applyAlignment="1">
      <alignment horizontal="left" vertical="center" wrapText="1"/>
    </xf>
    <xf numFmtId="0" fontId="2" fillId="45" borderId="4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167" fontId="3" fillId="48" borderId="2" xfId="0" applyNumberFormat="1" applyFont="1" applyFill="1" applyBorder="1" applyAlignment="1">
      <alignment horizontal="right" vertical="center" wrapText="1"/>
    </xf>
    <xf numFmtId="0" fontId="3" fillId="51" borderId="5" xfId="0" applyFont="1" applyFill="1" applyBorder="1" applyAlignment="1">
      <alignment horizontal="left" vertical="center" wrapText="1"/>
    </xf>
    <xf numFmtId="165" fontId="3" fillId="46" borderId="2" xfId="0" applyNumberFormat="1" applyFont="1" applyFill="1" applyBorder="1" applyAlignment="1">
      <alignment horizontal="center" vertical="center" wrapText="1"/>
    </xf>
    <xf numFmtId="4" fontId="3" fillId="14" borderId="2" xfId="0" applyNumberFormat="1" applyFont="1" applyFill="1" applyBorder="1" applyAlignment="1">
      <alignment horizontal="right" vertical="center" wrapText="1"/>
    </xf>
    <xf numFmtId="164" fontId="3" fillId="15" borderId="2" xfId="0" applyNumberFormat="1" applyFont="1" applyFill="1" applyBorder="1" applyAlignment="1">
      <alignment horizontal="right" vertical="center" wrapText="1"/>
    </xf>
    <xf numFmtId="0" fontId="3" fillId="54" borderId="2" xfId="0" applyFont="1" applyFill="1" applyBorder="1" applyAlignment="1">
      <alignment horizontal="left" vertical="top" wrapText="1"/>
    </xf>
    <xf numFmtId="0" fontId="3" fillId="53" borderId="2" xfId="0" applyFont="1" applyFill="1" applyBorder="1" applyAlignment="1">
      <alignment horizontal="center" vertical="top" wrapText="1"/>
    </xf>
    <xf numFmtId="165" fontId="3" fillId="55" borderId="2" xfId="0" applyNumberFormat="1" applyFont="1" applyFill="1" applyBorder="1" applyAlignment="1">
      <alignment horizontal="center" vertical="top" wrapText="1"/>
    </xf>
    <xf numFmtId="164" fontId="3" fillId="56" borderId="2" xfId="0" applyNumberFormat="1" applyFont="1" applyFill="1" applyBorder="1" applyAlignment="1">
      <alignment horizontal="right" vertical="top" wrapText="1"/>
    </xf>
    <xf numFmtId="164" fontId="12" fillId="58" borderId="2" xfId="0" applyNumberFormat="1" applyFont="1" applyFill="1" applyBorder="1" applyAlignment="1">
      <alignment horizontal="right" vertical="top" wrapText="1"/>
    </xf>
    <xf numFmtId="0" fontId="10" fillId="59" borderId="1" xfId="0" applyFont="1" applyFill="1" applyBorder="1" applyAlignment="1">
      <alignment horizontal="right" vertical="center" wrapText="1"/>
    </xf>
    <xf numFmtId="164" fontId="13" fillId="67" borderId="1" xfId="0" applyNumberFormat="1" applyFont="1" applyFill="1" applyBorder="1" applyAlignment="1">
      <alignment horizontal="right" vertical="center" wrapText="1"/>
    </xf>
    <xf numFmtId="0" fontId="14" fillId="82" borderId="2" xfId="0" applyFont="1" applyFill="1" applyBorder="1" applyAlignment="1">
      <alignment horizontal="left" vertical="center" wrapText="1"/>
    </xf>
    <xf numFmtId="0" fontId="13" fillId="83" borderId="2" xfId="0" applyFont="1" applyFill="1" applyBorder="1" applyAlignment="1">
      <alignment horizontal="left" vertical="center" wrapText="1"/>
    </xf>
    <xf numFmtId="164" fontId="13" fillId="84" borderId="2" xfId="0" applyNumberFormat="1" applyFont="1" applyFill="1" applyBorder="1" applyAlignment="1">
      <alignment horizontal="right" vertical="center" wrapText="1"/>
    </xf>
    <xf numFmtId="164" fontId="7" fillId="92" borderId="6" xfId="0" applyNumberFormat="1" applyFont="1" applyFill="1" applyBorder="1" applyAlignment="1">
      <alignment horizontal="right" vertical="center" wrapText="1"/>
    </xf>
    <xf numFmtId="164" fontId="13" fillId="88" borderId="2" xfId="0" applyNumberFormat="1" applyFont="1" applyFill="1" applyBorder="1" applyAlignment="1">
      <alignment horizontal="right" vertical="center" wrapText="1"/>
    </xf>
    <xf numFmtId="0" fontId="16" fillId="105" borderId="1" xfId="0" applyFont="1" applyFill="1" applyBorder="1" applyAlignment="1">
      <alignment horizontal="left" vertical="center" wrapText="1"/>
    </xf>
    <xf numFmtId="0" fontId="1" fillId="106" borderId="2" xfId="0" applyFont="1" applyFill="1" applyBorder="1" applyAlignment="1">
      <alignment horizontal="center" vertical="center" wrapText="1"/>
    </xf>
    <xf numFmtId="179" fontId="13" fillId="107" borderId="2" xfId="0" applyNumberFormat="1" applyFont="1" applyFill="1" applyBorder="1" applyAlignment="1">
      <alignment horizontal="right" vertical="top" wrapText="1"/>
    </xf>
    <xf numFmtId="4" fontId="10" fillId="103" borderId="2" xfId="0" applyNumberFormat="1" applyFont="1" applyFill="1" applyBorder="1" applyAlignment="1">
      <alignment horizontal="right" vertical="top" wrapText="1"/>
    </xf>
    <xf numFmtId="4" fontId="13" fillId="101" borderId="2" xfId="0" applyNumberFormat="1" applyFont="1" applyFill="1" applyBorder="1" applyAlignment="1">
      <alignment horizontal="right" vertical="top" wrapText="1"/>
    </xf>
    <xf numFmtId="4" fontId="16" fillId="109" borderId="1" xfId="0" applyNumberFormat="1" applyFont="1" applyFill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pic>
      <xdr:nvPicPr>
        <xdr:cNvPr id="2127594212" name="Picture">
          <a:extLst>
            <a:ext uri="{FF2B5EF4-FFF2-40B4-BE49-F238E27FC236}">
              <a16:creationId xmlns:a16="http://schemas.microsoft.com/office/drawing/2014/main" id="{00000000-0008-0000-0000-0000E482D07E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1963875849" name="Picture">
          <a:extLst>
            <a:ext uri="{FF2B5EF4-FFF2-40B4-BE49-F238E27FC236}">
              <a16:creationId xmlns:a16="http://schemas.microsoft.com/office/drawing/2014/main" id="{00000000-0008-0000-0900-0000095E0E7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0</xdr:rowOff>
    </xdr:to>
    <xdr:pic>
      <xdr:nvPicPr>
        <xdr:cNvPr id="125325115" name="Picture">
          <a:extLst>
            <a:ext uri="{FF2B5EF4-FFF2-40B4-BE49-F238E27FC236}">
              <a16:creationId xmlns:a16="http://schemas.microsoft.com/office/drawing/2014/main" id="{00000000-0008-0000-0100-00003B4F7807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0</xdr:rowOff>
    </xdr:to>
    <xdr:pic>
      <xdr:nvPicPr>
        <xdr:cNvPr id="2049048576" name="Picture">
          <a:extLst>
            <a:ext uri="{FF2B5EF4-FFF2-40B4-BE49-F238E27FC236}">
              <a16:creationId xmlns:a16="http://schemas.microsoft.com/office/drawing/2014/main" id="{00000000-0008-0000-0200-00000000227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2140442433" name="Picture">
          <a:extLst>
            <a:ext uri="{FF2B5EF4-FFF2-40B4-BE49-F238E27FC236}">
              <a16:creationId xmlns:a16="http://schemas.microsoft.com/office/drawing/2014/main" id="{00000000-0008-0000-0300-0000418F947F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45449767" name="Picture">
          <a:extLst>
            <a:ext uri="{FF2B5EF4-FFF2-40B4-BE49-F238E27FC236}">
              <a16:creationId xmlns:a16="http://schemas.microsoft.com/office/drawing/2014/main" id="{00000000-0008-0000-0400-00002782B50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2020722764" name="Picture">
          <a:extLst>
            <a:ext uri="{FF2B5EF4-FFF2-40B4-BE49-F238E27FC236}">
              <a16:creationId xmlns:a16="http://schemas.microsoft.com/office/drawing/2014/main" id="{00000000-0008-0000-0500-00004CC87178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1177778347" name="Picture">
          <a:extLst>
            <a:ext uri="{FF2B5EF4-FFF2-40B4-BE49-F238E27FC236}">
              <a16:creationId xmlns:a16="http://schemas.microsoft.com/office/drawing/2014/main" id="{00000000-0008-0000-0600-0000AB78334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908829132" name="Picture">
          <a:extLst>
            <a:ext uri="{FF2B5EF4-FFF2-40B4-BE49-F238E27FC236}">
              <a16:creationId xmlns:a16="http://schemas.microsoft.com/office/drawing/2014/main" id="{00000000-0008-0000-0700-0000CCA12B3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xdr:pic>
      <xdr:nvPicPr>
        <xdr:cNvPr id="109565383" name="Picture">
          <a:extLst>
            <a:ext uri="{FF2B5EF4-FFF2-40B4-BE49-F238E27FC236}">
              <a16:creationId xmlns:a16="http://schemas.microsoft.com/office/drawing/2014/main" id="{00000000-0008-0000-0800-0000C7D5870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222627373" name="Picture">
          <a:extLst>
            <a:ext uri="{FF2B5EF4-FFF2-40B4-BE49-F238E27FC236}">
              <a16:creationId xmlns:a16="http://schemas.microsoft.com/office/drawing/2014/main" id="{00000000-0008-0000-0800-00002D06450D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 r="2121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E8"/>
  <sheetViews>
    <sheetView tabSelected="1" workbookViewId="0">
      <selection sqref="A1:E3"/>
    </sheetView>
  </sheetViews>
  <sheetFormatPr defaultRowHeight="15"/>
  <cols>
    <col min="1" max="1" width="9.28515625" customWidth="1"/>
    <col min="2" max="2" width="62.42578125" customWidth="1"/>
    <col min="3" max="3" width="22.85546875" customWidth="1"/>
    <col min="4" max="4" width="12.42578125" customWidth="1"/>
    <col min="5" max="5" width="8.28515625" customWidth="1"/>
  </cols>
  <sheetData>
    <row r="1" spans="1:5" ht="44.1" customHeight="1">
      <c r="A1" s="84"/>
      <c r="B1" s="84"/>
      <c r="C1" s="84"/>
      <c r="D1" s="84"/>
      <c r="E1" s="84"/>
    </row>
    <row r="2" spans="1:5" ht="21.95" customHeight="1">
      <c r="A2" s="84"/>
      <c r="B2" s="84"/>
      <c r="C2" s="84"/>
      <c r="D2" s="84"/>
      <c r="E2" s="84"/>
    </row>
    <row r="3" spans="1:5" ht="84.95" customHeight="1">
      <c r="A3" s="84"/>
      <c r="B3" s="84"/>
      <c r="C3" s="84"/>
      <c r="D3" s="84"/>
      <c r="E3" s="84"/>
    </row>
    <row r="4" spans="1:5" ht="20.100000000000001" customHeight="1">
      <c r="A4" s="1" t="s">
        <v>0</v>
      </c>
      <c r="B4" s="85" t="s">
        <v>1</v>
      </c>
      <c r="C4" s="85"/>
      <c r="D4" s="2">
        <v>5703.06</v>
      </c>
      <c r="E4" s="3">
        <v>0.50183617487121612</v>
      </c>
    </row>
    <row r="5" spans="1:5" ht="20.100000000000001" customHeight="1">
      <c r="A5" s="1" t="s">
        <v>2</v>
      </c>
      <c r="B5" s="85" t="s">
        <v>3</v>
      </c>
      <c r="C5" s="85"/>
      <c r="D5" s="2">
        <v>575401.35</v>
      </c>
      <c r="E5" s="3">
        <v>50.631978709628477</v>
      </c>
    </row>
    <row r="6" spans="1:5" ht="20.100000000000001" customHeight="1">
      <c r="A6" s="1" t="s">
        <v>4</v>
      </c>
      <c r="B6" s="85" t="s">
        <v>5</v>
      </c>
      <c r="C6" s="85"/>
      <c r="D6" s="2">
        <v>482188.91</v>
      </c>
      <c r="E6" s="3">
        <v>42.429825069299824</v>
      </c>
    </row>
    <row r="7" spans="1:5" ht="20.100000000000001" customHeight="1">
      <c r="A7" s="1" t="s">
        <v>6</v>
      </c>
      <c r="B7" s="85" t="s">
        <v>7</v>
      </c>
      <c r="C7" s="85"/>
      <c r="D7" s="2">
        <v>73145.279999999999</v>
      </c>
      <c r="E7" s="3">
        <v>6.4363600462004715</v>
      </c>
    </row>
    <row r="8" spans="1:5" ht="15" customHeight="1">
      <c r="A8" s="4"/>
      <c r="B8" s="4"/>
      <c r="C8" s="5" t="s">
        <v>8</v>
      </c>
      <c r="D8" s="2">
        <v>1136438.6000000001</v>
      </c>
      <c r="E8" s="3">
        <v>99.999999999999986</v>
      </c>
    </row>
  </sheetData>
  <mergeCells count="5">
    <mergeCell ref="A1:E3"/>
    <mergeCell ref="B4:C4"/>
    <mergeCell ref="B5:C5"/>
    <mergeCell ref="B6:C6"/>
    <mergeCell ref="B7:C7"/>
  </mergeCells>
  <pageMargins left="0.5" right="0.5" top="0.5" bottom="0.5" header="0" footer="0"/>
  <pageSetup paperSize="77" scale="85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42"/>
  <sheetViews>
    <sheetView topLeftCell="A32" workbookViewId="0">
      <selection activeCell="H5" sqref="H5"/>
    </sheetView>
  </sheetViews>
  <sheetFormatPr defaultRowHeight="15"/>
  <cols>
    <col min="1" max="1" width="9.28515625" customWidth="1"/>
    <col min="2" max="2" width="68.7109375" customWidth="1"/>
    <col min="3" max="3" width="8.85546875" customWidth="1"/>
    <col min="4" max="4" width="2.42578125" customWidth="1"/>
    <col min="5" max="5" width="7.7109375" customWidth="1"/>
    <col min="6" max="6" width="3.7109375" customWidth="1"/>
    <col min="7" max="7" width="14.42578125" customWidth="1"/>
  </cols>
  <sheetData>
    <row r="1" spans="1:7" ht="150.94999999999999" customHeight="1">
      <c r="A1" s="86"/>
      <c r="B1" s="86"/>
      <c r="C1" s="86"/>
      <c r="D1" s="86"/>
      <c r="E1" s="86"/>
      <c r="F1" s="86"/>
      <c r="G1" s="86"/>
    </row>
    <row r="2" spans="1:7" ht="15" customHeight="1">
      <c r="A2" s="75" t="s">
        <v>1482</v>
      </c>
      <c r="B2" s="75" t="s">
        <v>12</v>
      </c>
      <c r="C2" s="125" t="s">
        <v>1500</v>
      </c>
      <c r="D2" s="125"/>
      <c r="E2" s="125" t="s">
        <v>1533</v>
      </c>
      <c r="F2" s="125"/>
      <c r="G2" s="4"/>
    </row>
    <row r="3" spans="1:7" ht="12" customHeight="1">
      <c r="A3" s="4"/>
      <c r="B3" s="117" t="s">
        <v>1445</v>
      </c>
      <c r="C3" s="117"/>
      <c r="D3" s="4"/>
      <c r="E3" s="4"/>
      <c r="F3" s="4"/>
      <c r="G3" s="4"/>
    </row>
    <row r="4" spans="1:7" ht="12.95" customHeight="1">
      <c r="A4" s="82" t="s">
        <v>1451</v>
      </c>
      <c r="B4" s="76" t="s">
        <v>1501</v>
      </c>
      <c r="C4" s="4"/>
      <c r="D4" s="4"/>
      <c r="E4" s="4"/>
      <c r="F4" s="4"/>
      <c r="G4" s="4"/>
    </row>
    <row r="5" spans="1:7" ht="12.95" customHeight="1">
      <c r="A5" s="77" t="s">
        <v>1502</v>
      </c>
      <c r="B5" s="78" t="s">
        <v>1534</v>
      </c>
      <c r="C5" s="126">
        <v>20</v>
      </c>
      <c r="D5" s="126"/>
      <c r="E5" s="128">
        <v>20</v>
      </c>
      <c r="F5" s="128"/>
      <c r="G5" s="4"/>
    </row>
    <row r="6" spans="1:7" ht="12.95" customHeight="1">
      <c r="A6" s="77" t="s">
        <v>1503</v>
      </c>
      <c r="B6" s="78" t="s">
        <v>1535</v>
      </c>
      <c r="C6" s="126">
        <v>1.5</v>
      </c>
      <c r="D6" s="126"/>
      <c r="E6" s="128">
        <v>1.5</v>
      </c>
      <c r="F6" s="128"/>
      <c r="G6" s="4"/>
    </row>
    <row r="7" spans="1:7" ht="12.95" customHeight="1">
      <c r="A7" s="77" t="s">
        <v>1504</v>
      </c>
      <c r="B7" s="78" t="s">
        <v>1536</v>
      </c>
      <c r="C7" s="126">
        <v>1</v>
      </c>
      <c r="D7" s="126"/>
      <c r="E7" s="128">
        <v>1</v>
      </c>
      <c r="F7" s="128"/>
      <c r="G7" s="4"/>
    </row>
    <row r="8" spans="1:7" ht="12.95" customHeight="1">
      <c r="A8" s="77" t="s">
        <v>1505</v>
      </c>
      <c r="B8" s="78" t="s">
        <v>1537</v>
      </c>
      <c r="C8" s="126">
        <v>0.2</v>
      </c>
      <c r="D8" s="126"/>
      <c r="E8" s="128">
        <v>0.2</v>
      </c>
      <c r="F8" s="128"/>
      <c r="G8" s="4"/>
    </row>
    <row r="9" spans="1:7" ht="12.95" customHeight="1">
      <c r="A9" s="77" t="s">
        <v>1506</v>
      </c>
      <c r="B9" s="78" t="s">
        <v>1538</v>
      </c>
      <c r="C9" s="126">
        <v>0.6</v>
      </c>
      <c r="D9" s="126"/>
      <c r="E9" s="128">
        <v>0.6</v>
      </c>
      <c r="F9" s="128"/>
      <c r="G9" s="4"/>
    </row>
    <row r="10" spans="1:7" ht="12.95" customHeight="1">
      <c r="A10" s="77" t="s">
        <v>1507</v>
      </c>
      <c r="B10" s="78" t="s">
        <v>1539</v>
      </c>
      <c r="C10" s="126">
        <v>2.5</v>
      </c>
      <c r="D10" s="126"/>
      <c r="E10" s="128">
        <v>2.5</v>
      </c>
      <c r="F10" s="128"/>
      <c r="G10" s="4"/>
    </row>
    <row r="11" spans="1:7" ht="12.95" customHeight="1">
      <c r="A11" s="77" t="s">
        <v>1508</v>
      </c>
      <c r="B11" s="78" t="s">
        <v>1540</v>
      </c>
      <c r="C11" s="126">
        <v>3</v>
      </c>
      <c r="D11" s="126"/>
      <c r="E11" s="128">
        <v>3</v>
      </c>
      <c r="F11" s="128"/>
      <c r="G11" s="4"/>
    </row>
    <row r="12" spans="1:7" ht="12.95" customHeight="1">
      <c r="A12" s="77" t="s">
        <v>1509</v>
      </c>
      <c r="B12" s="78" t="s">
        <v>1541</v>
      </c>
      <c r="C12" s="126">
        <v>8</v>
      </c>
      <c r="D12" s="126"/>
      <c r="E12" s="128">
        <v>8</v>
      </c>
      <c r="F12" s="128"/>
      <c r="G12" s="4"/>
    </row>
    <row r="13" spans="1:7" ht="12.95" customHeight="1">
      <c r="A13" s="77" t="s">
        <v>1510</v>
      </c>
      <c r="B13" s="78" t="s">
        <v>1542</v>
      </c>
      <c r="C13" s="126">
        <v>0</v>
      </c>
      <c r="D13" s="126"/>
      <c r="E13" s="128">
        <v>0</v>
      </c>
      <c r="F13" s="128"/>
      <c r="G13" s="4"/>
    </row>
    <row r="14" spans="1:7" ht="15" customHeight="1">
      <c r="A14" s="4"/>
      <c r="B14" s="80" t="s">
        <v>423</v>
      </c>
      <c r="C14" s="127">
        <v>36.799999999999997</v>
      </c>
      <c r="D14" s="127"/>
      <c r="E14" s="127">
        <v>36.799999999999997</v>
      </c>
      <c r="F14" s="127"/>
      <c r="G14" s="4"/>
    </row>
    <row r="15" spans="1:7" ht="12" customHeight="1">
      <c r="A15" s="4"/>
      <c r="B15" s="117" t="s">
        <v>1445</v>
      </c>
      <c r="C15" s="117"/>
      <c r="D15" s="4"/>
      <c r="E15" s="4"/>
      <c r="F15" s="4"/>
      <c r="G15" s="4"/>
    </row>
    <row r="16" spans="1:7" ht="12.95" customHeight="1">
      <c r="A16" s="82" t="s">
        <v>1454</v>
      </c>
      <c r="B16" s="76" t="s">
        <v>1511</v>
      </c>
      <c r="C16" s="4"/>
      <c r="D16" s="4"/>
      <c r="E16" s="4"/>
      <c r="F16" s="4"/>
      <c r="G16" s="4"/>
    </row>
    <row r="17" spans="1:7" ht="12.95" customHeight="1">
      <c r="A17" s="77" t="s">
        <v>1512</v>
      </c>
      <c r="B17" s="78" t="s">
        <v>1543</v>
      </c>
      <c r="C17" s="126">
        <v>18.010000000000002</v>
      </c>
      <c r="D17" s="126"/>
      <c r="E17" s="128">
        <v>0</v>
      </c>
      <c r="F17" s="128"/>
      <c r="G17" s="4"/>
    </row>
    <row r="18" spans="1:7" ht="12.95" customHeight="1">
      <c r="A18" s="77" t="s">
        <v>1513</v>
      </c>
      <c r="B18" s="78" t="s">
        <v>1544</v>
      </c>
      <c r="C18" s="126">
        <v>4.32</v>
      </c>
      <c r="D18" s="126"/>
      <c r="E18" s="128">
        <v>0</v>
      </c>
      <c r="F18" s="128"/>
      <c r="G18" s="4"/>
    </row>
    <row r="19" spans="1:7" ht="12.95" customHeight="1">
      <c r="A19" s="77" t="s">
        <v>1514</v>
      </c>
      <c r="B19" s="78" t="s">
        <v>1545</v>
      </c>
      <c r="C19" s="126">
        <v>0.86</v>
      </c>
      <c r="D19" s="126"/>
      <c r="E19" s="128">
        <v>0.65</v>
      </c>
      <c r="F19" s="128"/>
      <c r="G19" s="4"/>
    </row>
    <row r="20" spans="1:7" ht="12.95" customHeight="1">
      <c r="A20" s="77" t="s">
        <v>1515</v>
      </c>
      <c r="B20" s="78" t="s">
        <v>1546</v>
      </c>
      <c r="C20" s="126">
        <v>10.97</v>
      </c>
      <c r="D20" s="126"/>
      <c r="E20" s="128">
        <v>8.33</v>
      </c>
      <c r="F20" s="128"/>
      <c r="G20" s="4"/>
    </row>
    <row r="21" spans="1:7" ht="12.95" customHeight="1">
      <c r="A21" s="77" t="s">
        <v>1516</v>
      </c>
      <c r="B21" s="78" t="s">
        <v>1547</v>
      </c>
      <c r="C21" s="126">
        <v>7.0000000000000007E-2</v>
      </c>
      <c r="D21" s="126"/>
      <c r="E21" s="128">
        <v>0.05</v>
      </c>
      <c r="F21" s="128"/>
      <c r="G21" s="4"/>
    </row>
    <row r="22" spans="1:7" ht="12.95" customHeight="1">
      <c r="A22" s="77" t="s">
        <v>1517</v>
      </c>
      <c r="B22" s="78" t="s">
        <v>1548</v>
      </c>
      <c r="C22" s="126">
        <v>0.73</v>
      </c>
      <c r="D22" s="126"/>
      <c r="E22" s="128">
        <v>0.56000000000000005</v>
      </c>
      <c r="F22" s="128"/>
      <c r="G22" s="4"/>
    </row>
    <row r="23" spans="1:7" ht="12.95" customHeight="1">
      <c r="A23" s="77" t="s">
        <v>1518</v>
      </c>
      <c r="B23" s="78" t="s">
        <v>1549</v>
      </c>
      <c r="C23" s="126">
        <v>1.96</v>
      </c>
      <c r="D23" s="126"/>
      <c r="E23" s="128">
        <v>0</v>
      </c>
      <c r="F23" s="128"/>
      <c r="G23" s="4"/>
    </row>
    <row r="24" spans="1:7" ht="12.95" customHeight="1">
      <c r="A24" s="77" t="s">
        <v>1519</v>
      </c>
      <c r="B24" s="78" t="s">
        <v>1550</v>
      </c>
      <c r="C24" s="126">
        <v>0.1</v>
      </c>
      <c r="D24" s="126"/>
      <c r="E24" s="128">
        <v>7.0000000000000007E-2</v>
      </c>
      <c r="F24" s="128"/>
      <c r="G24" s="4"/>
    </row>
    <row r="25" spans="1:7" ht="12.95" customHeight="1">
      <c r="A25" s="77" t="s">
        <v>1520</v>
      </c>
      <c r="B25" s="78" t="s">
        <v>1551</v>
      </c>
      <c r="C25" s="126">
        <v>9.9499999999999993</v>
      </c>
      <c r="D25" s="126"/>
      <c r="E25" s="128">
        <v>7.56</v>
      </c>
      <c r="F25" s="128"/>
      <c r="G25" s="4"/>
    </row>
    <row r="26" spans="1:7" ht="12.95" customHeight="1">
      <c r="A26" s="77" t="s">
        <v>1521</v>
      </c>
      <c r="B26" s="78" t="s">
        <v>1552</v>
      </c>
      <c r="C26" s="126">
        <v>0.03</v>
      </c>
      <c r="D26" s="126"/>
      <c r="E26" s="128">
        <v>0.03</v>
      </c>
      <c r="F26" s="128"/>
      <c r="G26" s="4"/>
    </row>
    <row r="27" spans="1:7" ht="15" customHeight="1">
      <c r="A27" s="4"/>
      <c r="B27" s="80" t="s">
        <v>423</v>
      </c>
      <c r="C27" s="127">
        <v>47</v>
      </c>
      <c r="D27" s="127"/>
      <c r="E27" s="127">
        <v>17.250000000000004</v>
      </c>
      <c r="F27" s="127"/>
      <c r="G27" s="4"/>
    </row>
    <row r="28" spans="1:7" ht="12" customHeight="1">
      <c r="A28" s="4"/>
      <c r="B28" s="117" t="s">
        <v>1445</v>
      </c>
      <c r="C28" s="117"/>
      <c r="D28" s="4"/>
      <c r="E28" s="4"/>
      <c r="F28" s="4"/>
      <c r="G28" s="4"/>
    </row>
    <row r="29" spans="1:7" ht="12.95" customHeight="1">
      <c r="A29" s="82" t="s">
        <v>1455</v>
      </c>
      <c r="B29" s="76" t="s">
        <v>1522</v>
      </c>
      <c r="C29" s="4"/>
      <c r="D29" s="4"/>
      <c r="E29" s="4"/>
      <c r="F29" s="4"/>
      <c r="G29" s="4"/>
    </row>
    <row r="30" spans="1:7" ht="12.95" customHeight="1">
      <c r="A30" s="77" t="s">
        <v>1523</v>
      </c>
      <c r="B30" s="78" t="s">
        <v>1553</v>
      </c>
      <c r="C30" s="126">
        <v>4.7699999999999996</v>
      </c>
      <c r="D30" s="126"/>
      <c r="E30" s="128">
        <v>3.63</v>
      </c>
      <c r="F30" s="128"/>
      <c r="G30" s="4"/>
    </row>
    <row r="31" spans="1:7" ht="12.95" customHeight="1">
      <c r="A31" s="77" t="s">
        <v>1524</v>
      </c>
      <c r="B31" s="78" t="s">
        <v>1554</v>
      </c>
      <c r="C31" s="126">
        <v>0.11</v>
      </c>
      <c r="D31" s="126"/>
      <c r="E31" s="128">
        <v>0.09</v>
      </c>
      <c r="F31" s="128"/>
      <c r="G31" s="4"/>
    </row>
    <row r="32" spans="1:7" ht="12.95" customHeight="1">
      <c r="A32" s="77" t="s">
        <v>1525</v>
      </c>
      <c r="B32" s="78" t="s">
        <v>1555</v>
      </c>
      <c r="C32" s="126">
        <v>3.98</v>
      </c>
      <c r="D32" s="126"/>
      <c r="E32" s="128">
        <v>3.03</v>
      </c>
      <c r="F32" s="128"/>
      <c r="G32" s="4"/>
    </row>
    <row r="33" spans="1:7" ht="12.95" customHeight="1">
      <c r="A33" s="77" t="s">
        <v>1526</v>
      </c>
      <c r="B33" s="78" t="s">
        <v>1556</v>
      </c>
      <c r="C33" s="126">
        <v>3.06</v>
      </c>
      <c r="D33" s="126"/>
      <c r="E33" s="128">
        <v>2.33</v>
      </c>
      <c r="F33" s="128"/>
      <c r="G33" s="4"/>
    </row>
    <row r="34" spans="1:7" ht="12.95" customHeight="1">
      <c r="A34" s="77" t="s">
        <v>1527</v>
      </c>
      <c r="B34" s="78" t="s">
        <v>1557</v>
      </c>
      <c r="C34" s="126">
        <v>0.4</v>
      </c>
      <c r="D34" s="126"/>
      <c r="E34" s="128">
        <v>0.31</v>
      </c>
      <c r="F34" s="128"/>
      <c r="G34" s="4"/>
    </row>
    <row r="35" spans="1:7" ht="15" customHeight="1">
      <c r="A35" s="4"/>
      <c r="B35" s="80" t="s">
        <v>423</v>
      </c>
      <c r="C35" s="127">
        <v>12.32</v>
      </c>
      <c r="D35" s="127"/>
      <c r="E35" s="127">
        <v>9.39</v>
      </c>
      <c r="F35" s="127"/>
      <c r="G35" s="4"/>
    </row>
    <row r="36" spans="1:7" ht="12" customHeight="1">
      <c r="A36" s="4"/>
      <c r="B36" s="117" t="s">
        <v>1445</v>
      </c>
      <c r="C36" s="117"/>
      <c r="D36" s="4"/>
      <c r="E36" s="4"/>
      <c r="F36" s="4"/>
      <c r="G36" s="4"/>
    </row>
    <row r="37" spans="1:7" ht="12.95" customHeight="1">
      <c r="A37" s="82" t="s">
        <v>1528</v>
      </c>
      <c r="B37" s="76" t="s">
        <v>1529</v>
      </c>
      <c r="C37" s="4"/>
      <c r="D37" s="4"/>
      <c r="E37" s="4"/>
      <c r="F37" s="4"/>
      <c r="G37" s="4"/>
    </row>
    <row r="38" spans="1:7" ht="12.95" customHeight="1">
      <c r="A38" s="77" t="s">
        <v>1530</v>
      </c>
      <c r="B38" s="78" t="s">
        <v>1558</v>
      </c>
      <c r="C38" s="126">
        <v>17.3</v>
      </c>
      <c r="D38" s="126"/>
      <c r="E38" s="128">
        <v>6.35</v>
      </c>
      <c r="F38" s="128"/>
      <c r="G38" s="4"/>
    </row>
    <row r="39" spans="1:7" ht="18" customHeight="1">
      <c r="A39" s="77" t="s">
        <v>1531</v>
      </c>
      <c r="B39" s="78" t="s">
        <v>1559</v>
      </c>
      <c r="C39" s="126">
        <v>0.42</v>
      </c>
      <c r="D39" s="126"/>
      <c r="E39" s="128">
        <v>0.32</v>
      </c>
      <c r="F39" s="128"/>
      <c r="G39" s="4"/>
    </row>
    <row r="40" spans="1:7" ht="15" customHeight="1">
      <c r="A40" s="4"/>
      <c r="B40" s="80" t="s">
        <v>423</v>
      </c>
      <c r="C40" s="127">
        <v>17.720000000000002</v>
      </c>
      <c r="D40" s="127"/>
      <c r="E40" s="127">
        <v>6.67</v>
      </c>
      <c r="F40" s="127"/>
      <c r="G40" s="4"/>
    </row>
    <row r="41" spans="1:7" ht="15" customHeight="1">
      <c r="A41" s="4"/>
      <c r="B41" s="117" t="s">
        <v>1445</v>
      </c>
      <c r="C41" s="117"/>
      <c r="D41" s="117"/>
      <c r="E41" s="4"/>
      <c r="F41" s="4"/>
      <c r="G41" s="4"/>
    </row>
    <row r="42" spans="1:7" ht="20.100000000000001" customHeight="1">
      <c r="A42" s="4"/>
      <c r="B42" s="83" t="s">
        <v>1532</v>
      </c>
      <c r="C42" s="129">
        <v>113.84</v>
      </c>
      <c r="D42" s="129"/>
      <c r="E42" s="129">
        <v>70.11</v>
      </c>
      <c r="F42" s="129"/>
      <c r="G42" s="4"/>
    </row>
  </sheetData>
  <mergeCells count="70">
    <mergeCell ref="C42:D42"/>
    <mergeCell ref="E42:F42"/>
    <mergeCell ref="C39:D39"/>
    <mergeCell ref="E39:F39"/>
    <mergeCell ref="C40:D40"/>
    <mergeCell ref="E40:F40"/>
    <mergeCell ref="B41:D41"/>
    <mergeCell ref="C35:D35"/>
    <mergeCell ref="E35:F35"/>
    <mergeCell ref="B36:C36"/>
    <mergeCell ref="C38:D38"/>
    <mergeCell ref="E38:F38"/>
    <mergeCell ref="C32:D32"/>
    <mergeCell ref="E32:F32"/>
    <mergeCell ref="C33:D33"/>
    <mergeCell ref="E33:F33"/>
    <mergeCell ref="C34:D34"/>
    <mergeCell ref="E34:F34"/>
    <mergeCell ref="B28:C28"/>
    <mergeCell ref="C30:D30"/>
    <mergeCell ref="E30:F30"/>
    <mergeCell ref="C31:D31"/>
    <mergeCell ref="E31:F31"/>
    <mergeCell ref="C25:D25"/>
    <mergeCell ref="E25:F25"/>
    <mergeCell ref="C26:D26"/>
    <mergeCell ref="E26:F26"/>
    <mergeCell ref="C27:D27"/>
    <mergeCell ref="E27:F27"/>
    <mergeCell ref="C22:D22"/>
    <mergeCell ref="E22:F22"/>
    <mergeCell ref="C23:D23"/>
    <mergeCell ref="E23:F23"/>
    <mergeCell ref="C24:D24"/>
    <mergeCell ref="E24:F24"/>
    <mergeCell ref="C19:D19"/>
    <mergeCell ref="E19:F19"/>
    <mergeCell ref="C20:D20"/>
    <mergeCell ref="E20:F20"/>
    <mergeCell ref="C21:D21"/>
    <mergeCell ref="E21:F21"/>
    <mergeCell ref="B15:C15"/>
    <mergeCell ref="C17:D17"/>
    <mergeCell ref="E17:F17"/>
    <mergeCell ref="C18:D18"/>
    <mergeCell ref="E18:F18"/>
    <mergeCell ref="C12:D12"/>
    <mergeCell ref="E12:F12"/>
    <mergeCell ref="C13:D13"/>
    <mergeCell ref="E13:F13"/>
    <mergeCell ref="C14:D14"/>
    <mergeCell ref="E14:F14"/>
    <mergeCell ref="C9:D9"/>
    <mergeCell ref="E9:F9"/>
    <mergeCell ref="C10:D10"/>
    <mergeCell ref="E10:F10"/>
    <mergeCell ref="C11:D11"/>
    <mergeCell ref="E11:F11"/>
    <mergeCell ref="C6:D6"/>
    <mergeCell ref="E6:F6"/>
    <mergeCell ref="C7:D7"/>
    <mergeCell ref="E7:F7"/>
    <mergeCell ref="C8:D8"/>
    <mergeCell ref="E8:F8"/>
    <mergeCell ref="C2:D2"/>
    <mergeCell ref="E2:F2"/>
    <mergeCell ref="B3:C3"/>
    <mergeCell ref="C5:D5"/>
    <mergeCell ref="E5:F5"/>
    <mergeCell ref="A1:G1"/>
  </mergeCells>
  <pageMargins left="0.5" right="0.5" top="0.5" bottom="0.5" header="0" footer="0"/>
  <pageSetup paperSize="9"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J97"/>
  <sheetViews>
    <sheetView workbookViewId="0"/>
  </sheetViews>
  <sheetFormatPr defaultRowHeight="15"/>
  <cols>
    <col min="1" max="1" width="9.28515625" customWidth="1"/>
    <col min="2" max="2" width="13.42578125" customWidth="1"/>
    <col min="3" max="3" width="12.42578125" customWidth="1"/>
    <col min="4" max="4" width="59.7109375" bestFit="1"/>
    <col min="5" max="5" width="9.28515625" customWidth="1"/>
    <col min="6" max="10" width="12.42578125" customWidth="1"/>
  </cols>
  <sheetData>
    <row r="1" spans="1:10" ht="159" customHeight="1">
      <c r="A1" s="86"/>
      <c r="B1" s="86"/>
      <c r="C1" s="86"/>
      <c r="D1" s="86"/>
      <c r="E1" s="86"/>
      <c r="F1" s="86"/>
      <c r="G1" s="86"/>
      <c r="H1" s="86"/>
      <c r="I1" s="86"/>
      <c r="J1" s="86"/>
    </row>
    <row r="2" spans="1:10" ht="21.95" customHeight="1">
      <c r="A2" s="7" t="s">
        <v>9</v>
      </c>
      <c r="B2" s="7" t="s">
        <v>10</v>
      </c>
      <c r="C2" s="7" t="s">
        <v>11</v>
      </c>
      <c r="D2" s="7" t="s">
        <v>12</v>
      </c>
      <c r="E2" s="7" t="s">
        <v>13</v>
      </c>
      <c r="F2" s="7" t="s">
        <v>14</v>
      </c>
      <c r="G2" s="7" t="s">
        <v>15</v>
      </c>
      <c r="H2" s="7" t="s">
        <v>16</v>
      </c>
      <c r="I2" s="7" t="s">
        <v>17</v>
      </c>
      <c r="J2" s="7" t="s">
        <v>18</v>
      </c>
    </row>
    <row r="3" spans="1:10" ht="20.100000000000001" customHeight="1">
      <c r="A3" s="8" t="s">
        <v>0</v>
      </c>
      <c r="B3" s="87" t="s">
        <v>1</v>
      </c>
      <c r="C3" s="87"/>
      <c r="D3" s="87"/>
      <c r="E3" s="87"/>
      <c r="F3" s="87"/>
      <c r="G3" s="87">
        <f>TRUNC(F4*G4,2)+TRUNC(F5*G5,2)</f>
        <v>4714.5</v>
      </c>
      <c r="H3" s="87"/>
      <c r="I3" s="87"/>
      <c r="J3" s="9">
        <f>TRUNC(SUM(J4:J5),2)</f>
        <v>5703.06</v>
      </c>
    </row>
    <row r="4" spans="1:10" ht="16.5">
      <c r="A4" s="10" t="s">
        <v>19</v>
      </c>
      <c r="B4" s="11" t="s">
        <v>20</v>
      </c>
      <c r="C4" s="11" t="s">
        <v>21</v>
      </c>
      <c r="D4" s="10" t="s">
        <v>22</v>
      </c>
      <c r="E4" s="11" t="s">
        <v>23</v>
      </c>
      <c r="F4" s="12">
        <v>6</v>
      </c>
      <c r="G4" s="13">
        <v>465.75</v>
      </c>
      <c r="H4" s="12">
        <v>20.97</v>
      </c>
      <c r="I4" s="13">
        <f>TRUNC(G4*TRUNC(1+(H4/100),4),2)</f>
        <v>563.41</v>
      </c>
      <c r="J4" s="13">
        <f>TRUNC(TRUNC(F4,2)*TRUNC(I4,2),2)</f>
        <v>3380.46</v>
      </c>
    </row>
    <row r="5" spans="1:10" ht="16.5">
      <c r="A5" s="10" t="s">
        <v>24</v>
      </c>
      <c r="B5" s="11" t="s">
        <v>25</v>
      </c>
      <c r="C5" s="11" t="s">
        <v>26</v>
      </c>
      <c r="D5" s="10" t="s">
        <v>27</v>
      </c>
      <c r="E5" s="11" t="s">
        <v>28</v>
      </c>
      <c r="F5" s="12">
        <v>4</v>
      </c>
      <c r="G5" s="13">
        <v>480</v>
      </c>
      <c r="H5" s="12">
        <v>20.97</v>
      </c>
      <c r="I5" s="13">
        <f>TRUNC(G5*TRUNC(1+(H5/100),4),2)</f>
        <v>580.65</v>
      </c>
      <c r="J5" s="13">
        <f>TRUNC(TRUNC(F5,2)*TRUNC(I5,2),2)</f>
        <v>2322.6</v>
      </c>
    </row>
    <row r="6" spans="1:10" ht="20.100000000000001" customHeight="1">
      <c r="A6" s="8" t="s">
        <v>2</v>
      </c>
      <c r="B6" s="87" t="s">
        <v>3</v>
      </c>
      <c r="C6" s="87"/>
      <c r="D6" s="87"/>
      <c r="E6" s="87"/>
      <c r="F6" s="87"/>
      <c r="G6" s="87">
        <f>TRUNC(F7*G7,2)+TRUNC(F10*G10,2)+TRUNC(F14*G14,2)+TRUNC(F21*G21,2)+TRUNC(F28*G28,2)+TRUNC(F37*G37,2)</f>
        <v>0</v>
      </c>
      <c r="H6" s="87"/>
      <c r="I6" s="87"/>
      <c r="J6" s="9">
        <f>TRUNC(J7+J10+J14+J21+J28+J37,2)</f>
        <v>575401.35</v>
      </c>
    </row>
    <row r="7" spans="1:10" ht="20.100000000000001" customHeight="1">
      <c r="A7" s="8" t="s">
        <v>29</v>
      </c>
      <c r="B7" s="87" t="s">
        <v>30</v>
      </c>
      <c r="C7" s="87"/>
      <c r="D7" s="87"/>
      <c r="E7" s="87"/>
      <c r="F7" s="87"/>
      <c r="G7" s="87">
        <f>TRUNC(F8*G8,2)+TRUNC(F9*G9,2)</f>
        <v>8326.2999999999993</v>
      </c>
      <c r="H7" s="87"/>
      <c r="I7" s="87"/>
      <c r="J7" s="9">
        <f>TRUNC(SUM(J8:J9),2)</f>
        <v>10072.120000000001</v>
      </c>
    </row>
    <row r="8" spans="1:10" ht="16.5">
      <c r="A8" s="10" t="s">
        <v>31</v>
      </c>
      <c r="B8" s="11" t="s">
        <v>32</v>
      </c>
      <c r="C8" s="11" t="s">
        <v>26</v>
      </c>
      <c r="D8" s="10" t="s">
        <v>33</v>
      </c>
      <c r="E8" s="11" t="s">
        <v>34</v>
      </c>
      <c r="F8" s="12">
        <v>53</v>
      </c>
      <c r="G8" s="13">
        <v>103.49</v>
      </c>
      <c r="H8" s="12">
        <v>20.97</v>
      </c>
      <c r="I8" s="13">
        <f>TRUNC(G8*TRUNC(1+(H8/100),4),2)</f>
        <v>125.19</v>
      </c>
      <c r="J8" s="13">
        <f>TRUNC(TRUNC(F8,2)*TRUNC(I8,2),2)</f>
        <v>6635.07</v>
      </c>
    </row>
    <row r="9" spans="1:10" ht="16.5">
      <c r="A9" s="10" t="s">
        <v>35</v>
      </c>
      <c r="B9" s="11" t="s">
        <v>36</v>
      </c>
      <c r="C9" s="11" t="s">
        <v>26</v>
      </c>
      <c r="D9" s="10" t="s">
        <v>37</v>
      </c>
      <c r="E9" s="11" t="s">
        <v>38</v>
      </c>
      <c r="F9" s="12">
        <v>53</v>
      </c>
      <c r="G9" s="13">
        <v>53.61</v>
      </c>
      <c r="H9" s="12">
        <v>20.97</v>
      </c>
      <c r="I9" s="13">
        <f>TRUNC(G9*TRUNC(1+(H9/100),4),2)</f>
        <v>64.849999999999994</v>
      </c>
      <c r="J9" s="13">
        <f>TRUNC(TRUNC(F9,2)*TRUNC(I9,2),2)</f>
        <v>3437.05</v>
      </c>
    </row>
    <row r="10" spans="1:10" ht="20.100000000000001" customHeight="1">
      <c r="A10" s="8" t="s">
        <v>39</v>
      </c>
      <c r="B10" s="87" t="s">
        <v>40</v>
      </c>
      <c r="C10" s="87"/>
      <c r="D10" s="87"/>
      <c r="E10" s="87"/>
      <c r="F10" s="87"/>
      <c r="G10" s="87">
        <f>TRUNC(F11*G11,2)+TRUNC(F12*G12,2)+TRUNC(F13*G13,2)</f>
        <v>13813.77</v>
      </c>
      <c r="H10" s="87"/>
      <c r="I10" s="87"/>
      <c r="J10" s="9">
        <f>TRUNC(SUM(J11:J13),2)</f>
        <v>16571.98</v>
      </c>
    </row>
    <row r="11" spans="1:10" ht="16.5">
      <c r="A11" s="10" t="s">
        <v>41</v>
      </c>
      <c r="B11" s="11" t="s">
        <v>42</v>
      </c>
      <c r="C11" s="11" t="s">
        <v>21</v>
      </c>
      <c r="D11" s="10" t="s">
        <v>43</v>
      </c>
      <c r="E11" s="11" t="s">
        <v>23</v>
      </c>
      <c r="F11" s="12">
        <v>2268.2800000000002</v>
      </c>
      <c r="G11" s="13">
        <v>1.9</v>
      </c>
      <c r="H11" s="12">
        <v>20.97</v>
      </c>
      <c r="I11" s="13">
        <f>TRUNC(G11*TRUNC(1+(H11/100),4),2)</f>
        <v>2.29</v>
      </c>
      <c r="J11" s="13">
        <f>TRUNC(TRUNC(F11,2)*TRUNC(I11,2),2)</f>
        <v>5194.3599999999997</v>
      </c>
    </row>
    <row r="12" spans="1:10" ht="16.5">
      <c r="A12" s="10" t="s">
        <v>44</v>
      </c>
      <c r="B12" s="11" t="s">
        <v>45</v>
      </c>
      <c r="C12" s="11" t="s">
        <v>26</v>
      </c>
      <c r="D12" s="10" t="s">
        <v>46</v>
      </c>
      <c r="E12" s="11" t="s">
        <v>47</v>
      </c>
      <c r="F12" s="12">
        <v>453.65</v>
      </c>
      <c r="G12" s="13">
        <v>5.71</v>
      </c>
      <c r="H12" s="12">
        <v>20.97</v>
      </c>
      <c r="I12" s="13">
        <f>TRUNC(G12*TRUNC(1+(H12/100),4),2)</f>
        <v>6.9</v>
      </c>
      <c r="J12" s="13">
        <f>TRUNC(TRUNC(F12,2)*TRUNC(I12,2),2)</f>
        <v>3130.18</v>
      </c>
    </row>
    <row r="13" spans="1:10" ht="16.5">
      <c r="A13" s="10" t="s">
        <v>48</v>
      </c>
      <c r="B13" s="11" t="s">
        <v>49</v>
      </c>
      <c r="C13" s="11" t="s">
        <v>21</v>
      </c>
      <c r="D13" s="10" t="s">
        <v>50</v>
      </c>
      <c r="E13" s="11" t="s">
        <v>51</v>
      </c>
      <c r="F13" s="12">
        <v>2721.93</v>
      </c>
      <c r="G13" s="13">
        <v>2.54</v>
      </c>
      <c r="H13" s="12">
        <v>19.600000000000001</v>
      </c>
      <c r="I13" s="13">
        <f>TRUNC(G13*TRUNC(1+(H13/100),4),2)</f>
        <v>3.03</v>
      </c>
      <c r="J13" s="13">
        <f>TRUNC(TRUNC(F13,2)*TRUNC(I13,2),2)</f>
        <v>8247.44</v>
      </c>
    </row>
    <row r="14" spans="1:10" ht="20.100000000000001" customHeight="1">
      <c r="A14" s="8" t="s">
        <v>52</v>
      </c>
      <c r="B14" s="87" t="s">
        <v>53</v>
      </c>
      <c r="C14" s="87"/>
      <c r="D14" s="87"/>
      <c r="E14" s="87"/>
      <c r="F14" s="87"/>
      <c r="G14" s="87">
        <f>TRUNC(F15*G15,2)+TRUNC(F16*G16,2)+TRUNC(F17*G17,2)+TRUNC(F18*G18,2)+TRUNC(F19*G19,2)+TRUNC(F20*G20,2)</f>
        <v>294043.08</v>
      </c>
      <c r="H14" s="87"/>
      <c r="I14" s="87"/>
      <c r="J14" s="9">
        <f>TRUNC(SUM(J15:J20),2)</f>
        <v>354986.12</v>
      </c>
    </row>
    <row r="15" spans="1:10" ht="16.5">
      <c r="A15" s="10" t="s">
        <v>54</v>
      </c>
      <c r="B15" s="11" t="s">
        <v>55</v>
      </c>
      <c r="C15" s="11" t="s">
        <v>21</v>
      </c>
      <c r="D15" s="10" t="s">
        <v>56</v>
      </c>
      <c r="E15" s="11" t="s">
        <v>47</v>
      </c>
      <c r="F15" s="12">
        <v>219.7</v>
      </c>
      <c r="G15" s="13">
        <v>172.55</v>
      </c>
      <c r="H15" s="12">
        <v>20.97</v>
      </c>
      <c r="I15" s="13">
        <f t="shared" ref="I15:I20" si="0">TRUNC(G15*TRUNC(1+(H15/100),4),2)</f>
        <v>208.73</v>
      </c>
      <c r="J15" s="13">
        <f t="shared" ref="J15:J20" si="1">TRUNC(TRUNC(F15,2)*TRUNC(I15,2),2)</f>
        <v>45857.98</v>
      </c>
    </row>
    <row r="16" spans="1:10" ht="16.5">
      <c r="A16" s="10" t="s">
        <v>57</v>
      </c>
      <c r="B16" s="11" t="s">
        <v>58</v>
      </c>
      <c r="C16" s="11" t="s">
        <v>21</v>
      </c>
      <c r="D16" s="10" t="s">
        <v>59</v>
      </c>
      <c r="E16" s="11" t="s">
        <v>23</v>
      </c>
      <c r="F16" s="12">
        <v>1565.48</v>
      </c>
      <c r="G16" s="13">
        <v>85.9</v>
      </c>
      <c r="H16" s="12">
        <v>20.97</v>
      </c>
      <c r="I16" s="13">
        <f t="shared" si="0"/>
        <v>103.91</v>
      </c>
      <c r="J16" s="13">
        <f t="shared" si="1"/>
        <v>162669.01999999999</v>
      </c>
    </row>
    <row r="17" spans="1:10" ht="24.75">
      <c r="A17" s="10" t="s">
        <v>60</v>
      </c>
      <c r="B17" s="11" t="s">
        <v>61</v>
      </c>
      <c r="C17" s="11" t="s">
        <v>21</v>
      </c>
      <c r="D17" s="10" t="s">
        <v>62</v>
      </c>
      <c r="E17" s="11" t="s">
        <v>63</v>
      </c>
      <c r="F17" s="12">
        <v>862.7</v>
      </c>
      <c r="G17" s="13">
        <v>51.25</v>
      </c>
      <c r="H17" s="12">
        <v>20.97</v>
      </c>
      <c r="I17" s="13">
        <f t="shared" si="0"/>
        <v>61.99</v>
      </c>
      <c r="J17" s="13">
        <f t="shared" si="1"/>
        <v>53478.77</v>
      </c>
    </row>
    <row r="18" spans="1:10" ht="16.5">
      <c r="A18" s="10" t="s">
        <v>64</v>
      </c>
      <c r="B18" s="11" t="s">
        <v>65</v>
      </c>
      <c r="C18" s="11" t="s">
        <v>26</v>
      </c>
      <c r="D18" s="10" t="s">
        <v>66</v>
      </c>
      <c r="E18" s="11" t="s">
        <v>63</v>
      </c>
      <c r="F18" s="12">
        <v>115</v>
      </c>
      <c r="G18" s="13">
        <v>59.1</v>
      </c>
      <c r="H18" s="12">
        <v>20.97</v>
      </c>
      <c r="I18" s="13">
        <f t="shared" si="0"/>
        <v>71.489999999999995</v>
      </c>
      <c r="J18" s="13">
        <f t="shared" si="1"/>
        <v>8221.35</v>
      </c>
    </row>
    <row r="19" spans="1:10" ht="16.5">
      <c r="A19" s="10" t="s">
        <v>67</v>
      </c>
      <c r="B19" s="11" t="s">
        <v>68</v>
      </c>
      <c r="C19" s="11" t="s">
        <v>21</v>
      </c>
      <c r="D19" s="10" t="s">
        <v>69</v>
      </c>
      <c r="E19" s="11" t="s">
        <v>63</v>
      </c>
      <c r="F19" s="12">
        <v>862.7</v>
      </c>
      <c r="G19" s="13">
        <v>33.450000000000003</v>
      </c>
      <c r="H19" s="12">
        <v>20.97</v>
      </c>
      <c r="I19" s="13">
        <f t="shared" si="0"/>
        <v>40.46</v>
      </c>
      <c r="J19" s="13">
        <f t="shared" si="1"/>
        <v>34904.839999999997</v>
      </c>
    </row>
    <row r="20" spans="1:10" ht="16.5">
      <c r="A20" s="10" t="s">
        <v>70</v>
      </c>
      <c r="B20" s="11" t="s">
        <v>49</v>
      </c>
      <c r="C20" s="11" t="s">
        <v>21</v>
      </c>
      <c r="D20" s="10" t="s">
        <v>50</v>
      </c>
      <c r="E20" s="11" t="s">
        <v>51</v>
      </c>
      <c r="F20" s="12">
        <v>16453.52</v>
      </c>
      <c r="G20" s="13">
        <v>2.54</v>
      </c>
      <c r="H20" s="12">
        <v>19.600000000000001</v>
      </c>
      <c r="I20" s="13">
        <f t="shared" si="0"/>
        <v>3.03</v>
      </c>
      <c r="J20" s="13">
        <f t="shared" si="1"/>
        <v>49854.16</v>
      </c>
    </row>
    <row r="21" spans="1:10" ht="20.100000000000001" customHeight="1">
      <c r="A21" s="8" t="s">
        <v>71</v>
      </c>
      <c r="B21" s="87" t="s">
        <v>72</v>
      </c>
      <c r="C21" s="87"/>
      <c r="D21" s="87"/>
      <c r="E21" s="87"/>
      <c r="F21" s="87"/>
      <c r="G21" s="87">
        <f>TRUNC(F22*G22,2)+TRUNC(F23*G23,2)+TRUNC(F24*G24,2)+TRUNC(F25*G25,2)+TRUNC(F26*G26,2)+TRUNC(F27*G27,2)</f>
        <v>72831.199999999997</v>
      </c>
      <c r="H21" s="87"/>
      <c r="I21" s="87"/>
      <c r="J21" s="9">
        <f>TRUNC(SUM(J22:J27),2)</f>
        <v>88102.87</v>
      </c>
    </row>
    <row r="22" spans="1:10" ht="16.5">
      <c r="A22" s="10" t="s">
        <v>73</v>
      </c>
      <c r="B22" s="11" t="s">
        <v>74</v>
      </c>
      <c r="C22" s="11" t="s">
        <v>21</v>
      </c>
      <c r="D22" s="10" t="s">
        <v>75</v>
      </c>
      <c r="E22" s="11" t="s">
        <v>38</v>
      </c>
      <c r="F22" s="12">
        <v>53</v>
      </c>
      <c r="G22" s="13">
        <v>236.46</v>
      </c>
      <c r="H22" s="12">
        <v>20.97</v>
      </c>
      <c r="I22" s="13">
        <f t="shared" ref="I22:I27" si="2">TRUNC(G22*TRUNC(1+(H22/100),4),2)</f>
        <v>286.04000000000002</v>
      </c>
      <c r="J22" s="13">
        <f t="shared" ref="J22:J27" si="3">TRUNC(TRUNC(F22,2)*TRUNC(I22,2),2)</f>
        <v>15160.12</v>
      </c>
    </row>
    <row r="23" spans="1:10" ht="16.5">
      <c r="A23" s="10" t="s">
        <v>76</v>
      </c>
      <c r="B23" s="11" t="s">
        <v>77</v>
      </c>
      <c r="C23" s="11" t="s">
        <v>21</v>
      </c>
      <c r="D23" s="10" t="s">
        <v>78</v>
      </c>
      <c r="E23" s="11" t="s">
        <v>63</v>
      </c>
      <c r="F23" s="12">
        <v>400</v>
      </c>
      <c r="G23" s="13">
        <v>67.53</v>
      </c>
      <c r="H23" s="12">
        <v>20.97</v>
      </c>
      <c r="I23" s="13">
        <f t="shared" si="2"/>
        <v>81.69</v>
      </c>
      <c r="J23" s="13">
        <f t="shared" si="3"/>
        <v>32676</v>
      </c>
    </row>
    <row r="24" spans="1:10" ht="16.5">
      <c r="A24" s="10" t="s">
        <v>79</v>
      </c>
      <c r="B24" s="11" t="s">
        <v>80</v>
      </c>
      <c r="C24" s="11" t="s">
        <v>21</v>
      </c>
      <c r="D24" s="10" t="s">
        <v>81</v>
      </c>
      <c r="E24" s="11" t="s">
        <v>38</v>
      </c>
      <c r="F24" s="12">
        <v>6</v>
      </c>
      <c r="G24" s="13">
        <v>2647.5</v>
      </c>
      <c r="H24" s="12">
        <v>20.97</v>
      </c>
      <c r="I24" s="13">
        <f t="shared" si="2"/>
        <v>3202.68</v>
      </c>
      <c r="J24" s="13">
        <f t="shared" si="3"/>
        <v>19216.080000000002</v>
      </c>
    </row>
    <row r="25" spans="1:10" ht="16.5">
      <c r="A25" s="10" t="s">
        <v>82</v>
      </c>
      <c r="B25" s="11" t="s">
        <v>83</v>
      </c>
      <c r="C25" s="11" t="s">
        <v>21</v>
      </c>
      <c r="D25" s="10" t="s">
        <v>84</v>
      </c>
      <c r="E25" s="11" t="s">
        <v>38</v>
      </c>
      <c r="F25" s="12">
        <v>3</v>
      </c>
      <c r="G25" s="13">
        <v>726.79</v>
      </c>
      <c r="H25" s="12">
        <v>20.97</v>
      </c>
      <c r="I25" s="13">
        <f t="shared" si="2"/>
        <v>879.19</v>
      </c>
      <c r="J25" s="13">
        <f t="shared" si="3"/>
        <v>2637.57</v>
      </c>
    </row>
    <row r="26" spans="1:10" ht="24.75">
      <c r="A26" s="10" t="s">
        <v>85</v>
      </c>
      <c r="B26" s="11" t="s">
        <v>86</v>
      </c>
      <c r="C26" s="11" t="s">
        <v>21</v>
      </c>
      <c r="D26" s="10" t="s">
        <v>87</v>
      </c>
      <c r="E26" s="11" t="s">
        <v>63</v>
      </c>
      <c r="F26" s="12">
        <v>60</v>
      </c>
      <c r="G26" s="13">
        <v>242.75</v>
      </c>
      <c r="H26" s="12">
        <v>20.97</v>
      </c>
      <c r="I26" s="13">
        <f t="shared" si="2"/>
        <v>293.64999999999998</v>
      </c>
      <c r="J26" s="13">
        <f t="shared" si="3"/>
        <v>17619</v>
      </c>
    </row>
    <row r="27" spans="1:10" ht="24.75">
      <c r="A27" s="10" t="s">
        <v>88</v>
      </c>
      <c r="B27" s="11" t="s">
        <v>89</v>
      </c>
      <c r="C27" s="11" t="s">
        <v>21</v>
      </c>
      <c r="D27" s="10" t="s">
        <v>90</v>
      </c>
      <c r="E27" s="11" t="s">
        <v>63</v>
      </c>
      <c r="F27" s="12">
        <v>5</v>
      </c>
      <c r="G27" s="13">
        <v>131.29</v>
      </c>
      <c r="H27" s="12">
        <v>20.97</v>
      </c>
      <c r="I27" s="13">
        <f t="shared" si="2"/>
        <v>158.82</v>
      </c>
      <c r="J27" s="13">
        <f t="shared" si="3"/>
        <v>794.1</v>
      </c>
    </row>
    <row r="28" spans="1:10" ht="20.100000000000001" customHeight="1">
      <c r="A28" s="8" t="s">
        <v>91</v>
      </c>
      <c r="B28" s="87" t="s">
        <v>92</v>
      </c>
      <c r="C28" s="87"/>
      <c r="D28" s="87"/>
      <c r="E28" s="87"/>
      <c r="F28" s="87"/>
      <c r="G28" s="87">
        <f>TRUNC(F29*G29,2)+TRUNC(F30*G30,2)+TRUNC(F31*G31,2)+TRUNC(F32*G32,2)+TRUNC(F33*G33,2)+TRUNC(F34*G34,2)+TRUNC(F35*G35,2)+TRUNC(F36*G36,2)</f>
        <v>85578.02</v>
      </c>
      <c r="H28" s="87"/>
      <c r="I28" s="87"/>
      <c r="J28" s="9">
        <f>TRUNC(SUM(J29:J36),2)</f>
        <v>103502.63</v>
      </c>
    </row>
    <row r="29" spans="1:10">
      <c r="A29" s="10" t="s">
        <v>93</v>
      </c>
      <c r="B29" s="11" t="s">
        <v>94</v>
      </c>
      <c r="C29" s="11" t="s">
        <v>21</v>
      </c>
      <c r="D29" s="10" t="s">
        <v>95</v>
      </c>
      <c r="E29" s="11" t="s">
        <v>47</v>
      </c>
      <c r="F29" s="12">
        <v>38.799999999999997</v>
      </c>
      <c r="G29" s="13">
        <v>90.78</v>
      </c>
      <c r="H29" s="12">
        <v>20.97</v>
      </c>
      <c r="I29" s="13">
        <f t="shared" ref="I29:I36" si="4">TRUNC(G29*TRUNC(1+(H29/100),4),2)</f>
        <v>109.81</v>
      </c>
      <c r="J29" s="13">
        <f t="shared" ref="J29:J36" si="5">TRUNC(TRUNC(F29,2)*TRUNC(I29,2),2)</f>
        <v>4260.62</v>
      </c>
    </row>
    <row r="30" spans="1:10">
      <c r="A30" s="10" t="s">
        <v>96</v>
      </c>
      <c r="B30" s="11" t="s">
        <v>97</v>
      </c>
      <c r="C30" s="11" t="s">
        <v>21</v>
      </c>
      <c r="D30" s="10" t="s">
        <v>98</v>
      </c>
      <c r="E30" s="11" t="s">
        <v>47</v>
      </c>
      <c r="F30" s="12">
        <v>12.93</v>
      </c>
      <c r="G30" s="13">
        <v>735.91</v>
      </c>
      <c r="H30" s="12">
        <v>20.97</v>
      </c>
      <c r="I30" s="13">
        <f t="shared" si="4"/>
        <v>890.23</v>
      </c>
      <c r="J30" s="13">
        <f t="shared" si="5"/>
        <v>11510.67</v>
      </c>
    </row>
    <row r="31" spans="1:10" ht="16.5">
      <c r="A31" s="10" t="s">
        <v>99</v>
      </c>
      <c r="B31" s="11" t="s">
        <v>100</v>
      </c>
      <c r="C31" s="11" t="s">
        <v>26</v>
      </c>
      <c r="D31" s="10" t="s">
        <v>101</v>
      </c>
      <c r="E31" s="11" t="s">
        <v>23</v>
      </c>
      <c r="F31" s="12">
        <v>258.81</v>
      </c>
      <c r="G31" s="13">
        <v>137.24</v>
      </c>
      <c r="H31" s="12">
        <v>20.97</v>
      </c>
      <c r="I31" s="13">
        <f t="shared" si="4"/>
        <v>166.01</v>
      </c>
      <c r="J31" s="13">
        <f t="shared" si="5"/>
        <v>42965.04</v>
      </c>
    </row>
    <row r="32" spans="1:10" ht="24.75">
      <c r="A32" s="10" t="s">
        <v>102</v>
      </c>
      <c r="B32" s="11" t="s">
        <v>103</v>
      </c>
      <c r="C32" s="11" t="s">
        <v>21</v>
      </c>
      <c r="D32" s="10" t="s">
        <v>104</v>
      </c>
      <c r="E32" s="11" t="s">
        <v>23</v>
      </c>
      <c r="F32" s="12">
        <v>258.81</v>
      </c>
      <c r="G32" s="13">
        <v>7.49</v>
      </c>
      <c r="H32" s="12">
        <v>20.97</v>
      </c>
      <c r="I32" s="13">
        <f t="shared" si="4"/>
        <v>9.06</v>
      </c>
      <c r="J32" s="13">
        <f t="shared" si="5"/>
        <v>2344.81</v>
      </c>
    </row>
    <row r="33" spans="1:10" ht="24.75">
      <c r="A33" s="10" t="s">
        <v>105</v>
      </c>
      <c r="B33" s="11" t="s">
        <v>106</v>
      </c>
      <c r="C33" s="11" t="s">
        <v>21</v>
      </c>
      <c r="D33" s="10" t="s">
        <v>107</v>
      </c>
      <c r="E33" s="11" t="s">
        <v>23</v>
      </c>
      <c r="F33" s="12">
        <v>258.81</v>
      </c>
      <c r="G33" s="13">
        <v>47.62</v>
      </c>
      <c r="H33" s="12">
        <v>20.97</v>
      </c>
      <c r="I33" s="13">
        <f t="shared" si="4"/>
        <v>57.6</v>
      </c>
      <c r="J33" s="13">
        <f t="shared" si="5"/>
        <v>14907.45</v>
      </c>
    </row>
    <row r="34" spans="1:10">
      <c r="A34" s="10" t="s">
        <v>108</v>
      </c>
      <c r="B34" s="11" t="s">
        <v>109</v>
      </c>
      <c r="C34" s="11" t="s">
        <v>21</v>
      </c>
      <c r="D34" s="10" t="s">
        <v>110</v>
      </c>
      <c r="E34" s="11" t="s">
        <v>47</v>
      </c>
      <c r="F34" s="12">
        <v>64.69</v>
      </c>
      <c r="G34" s="13">
        <v>78.22</v>
      </c>
      <c r="H34" s="12">
        <v>20.97</v>
      </c>
      <c r="I34" s="13">
        <f t="shared" si="4"/>
        <v>94.62</v>
      </c>
      <c r="J34" s="13">
        <f t="shared" si="5"/>
        <v>6120.96</v>
      </c>
    </row>
    <row r="35" spans="1:10" ht="16.5">
      <c r="A35" s="10" t="s">
        <v>111</v>
      </c>
      <c r="B35" s="11" t="s">
        <v>112</v>
      </c>
      <c r="C35" s="11" t="s">
        <v>21</v>
      </c>
      <c r="D35" s="10" t="s">
        <v>113</v>
      </c>
      <c r="E35" s="11" t="s">
        <v>47</v>
      </c>
      <c r="F35" s="12">
        <v>21.56</v>
      </c>
      <c r="G35" s="13">
        <v>775.16</v>
      </c>
      <c r="H35" s="12">
        <v>20.97</v>
      </c>
      <c r="I35" s="13">
        <f t="shared" si="4"/>
        <v>937.71</v>
      </c>
      <c r="J35" s="13">
        <f t="shared" si="5"/>
        <v>20217.02</v>
      </c>
    </row>
    <row r="36" spans="1:10" ht="16.5">
      <c r="A36" s="10" t="s">
        <v>114</v>
      </c>
      <c r="B36" s="11" t="s">
        <v>49</v>
      </c>
      <c r="C36" s="11" t="s">
        <v>21</v>
      </c>
      <c r="D36" s="10" t="s">
        <v>50</v>
      </c>
      <c r="E36" s="11" t="s">
        <v>51</v>
      </c>
      <c r="F36" s="12">
        <v>388.14</v>
      </c>
      <c r="G36" s="13">
        <v>2.54</v>
      </c>
      <c r="H36" s="12">
        <v>19.600000000000001</v>
      </c>
      <c r="I36" s="13">
        <f t="shared" si="4"/>
        <v>3.03</v>
      </c>
      <c r="J36" s="13">
        <f t="shared" si="5"/>
        <v>1176.06</v>
      </c>
    </row>
    <row r="37" spans="1:10" ht="20.100000000000001" customHeight="1">
      <c r="A37" s="8" t="s">
        <v>115</v>
      </c>
      <c r="B37" s="87" t="s">
        <v>116</v>
      </c>
      <c r="C37" s="87"/>
      <c r="D37" s="87"/>
      <c r="E37" s="87"/>
      <c r="F37" s="87"/>
      <c r="G37" s="87">
        <f>TRUNC(F38*G38,2)+TRUNC(F39*G39,2)</f>
        <v>1795.2</v>
      </c>
      <c r="H37" s="87"/>
      <c r="I37" s="87"/>
      <c r="J37" s="9">
        <f>TRUNC(SUM(J38:J39),2)</f>
        <v>2165.63</v>
      </c>
    </row>
    <row r="38" spans="1:10" ht="16.5">
      <c r="A38" s="10" t="s">
        <v>117</v>
      </c>
      <c r="B38" s="11" t="s">
        <v>118</v>
      </c>
      <c r="C38" s="11" t="s">
        <v>26</v>
      </c>
      <c r="D38" s="10" t="s">
        <v>119</v>
      </c>
      <c r="E38" s="11" t="s">
        <v>38</v>
      </c>
      <c r="F38" s="12">
        <v>2</v>
      </c>
      <c r="G38" s="13">
        <v>142.74</v>
      </c>
      <c r="H38" s="12">
        <v>20.97</v>
      </c>
      <c r="I38" s="13">
        <f>TRUNC(G38*TRUNC(1+(H38/100),4),2)</f>
        <v>172.67</v>
      </c>
      <c r="J38" s="13">
        <f>TRUNC(TRUNC(F38,2)*TRUNC(I38,2),2)</f>
        <v>345.34</v>
      </c>
    </row>
    <row r="39" spans="1:10">
      <c r="A39" s="10" t="s">
        <v>120</v>
      </c>
      <c r="B39" s="11" t="s">
        <v>121</v>
      </c>
      <c r="C39" s="11" t="s">
        <v>21</v>
      </c>
      <c r="D39" s="10" t="s">
        <v>122</v>
      </c>
      <c r="E39" s="11" t="s">
        <v>63</v>
      </c>
      <c r="F39" s="12">
        <v>862.7</v>
      </c>
      <c r="G39" s="13">
        <v>1.75</v>
      </c>
      <c r="H39" s="12">
        <v>20.97</v>
      </c>
      <c r="I39" s="13">
        <f>TRUNC(G39*TRUNC(1+(H39/100),4),2)</f>
        <v>2.11</v>
      </c>
      <c r="J39" s="13">
        <f>TRUNC(TRUNC(F39,2)*TRUNC(I39,2),2)</f>
        <v>1820.29</v>
      </c>
    </row>
    <row r="40" spans="1:10" ht="20.100000000000001" customHeight="1">
      <c r="A40" s="8" t="s">
        <v>4</v>
      </c>
      <c r="B40" s="87" t="s">
        <v>5</v>
      </c>
      <c r="C40" s="87"/>
      <c r="D40" s="87"/>
      <c r="E40" s="87"/>
      <c r="F40" s="87"/>
      <c r="G40" s="87">
        <f>TRUNC(F41*G41,2)+TRUNC(F44*G44,2)+TRUNC(F49*G49,2)+TRUNC(F58*G58,2)+TRUNC(F68*G68,2)+TRUNC(F80*G80,2)+TRUNC(F83*G83,2)</f>
        <v>0</v>
      </c>
      <c r="H40" s="87"/>
      <c r="I40" s="87"/>
      <c r="J40" s="9">
        <f>TRUNC(J41+J44+J49+J58+J68+J80+J83,2)</f>
        <v>482188.91</v>
      </c>
    </row>
    <row r="41" spans="1:10" ht="20.100000000000001" customHeight="1">
      <c r="A41" s="8" t="s">
        <v>123</v>
      </c>
      <c r="B41" s="87" t="s">
        <v>30</v>
      </c>
      <c r="C41" s="87"/>
      <c r="D41" s="87"/>
      <c r="E41" s="87"/>
      <c r="F41" s="87"/>
      <c r="G41" s="87">
        <f>TRUNC(F42*G42,2)+TRUNC(F43*G43,2)</f>
        <v>1256.8</v>
      </c>
      <c r="H41" s="87"/>
      <c r="I41" s="87"/>
      <c r="J41" s="9">
        <f>TRUNC(SUM(J42:J43),2)</f>
        <v>1520.32</v>
      </c>
    </row>
    <row r="42" spans="1:10" ht="16.5">
      <c r="A42" s="10" t="s">
        <v>124</v>
      </c>
      <c r="B42" s="11" t="s">
        <v>32</v>
      </c>
      <c r="C42" s="11" t="s">
        <v>26</v>
      </c>
      <c r="D42" s="10" t="s">
        <v>33</v>
      </c>
      <c r="E42" s="11" t="s">
        <v>34</v>
      </c>
      <c r="F42" s="12">
        <v>8</v>
      </c>
      <c r="G42" s="13">
        <v>103.49</v>
      </c>
      <c r="H42" s="12">
        <v>20.97</v>
      </c>
      <c r="I42" s="13">
        <f>TRUNC(G42*TRUNC(1+(H42/100),4),2)</f>
        <v>125.19</v>
      </c>
      <c r="J42" s="13">
        <f>TRUNC(TRUNC(F42,2)*TRUNC(I42,2),2)</f>
        <v>1001.52</v>
      </c>
    </row>
    <row r="43" spans="1:10" ht="16.5">
      <c r="A43" s="10" t="s">
        <v>125</v>
      </c>
      <c r="B43" s="11" t="s">
        <v>36</v>
      </c>
      <c r="C43" s="11" t="s">
        <v>26</v>
      </c>
      <c r="D43" s="10" t="s">
        <v>37</v>
      </c>
      <c r="E43" s="11" t="s">
        <v>38</v>
      </c>
      <c r="F43" s="12">
        <v>8</v>
      </c>
      <c r="G43" s="13">
        <v>53.61</v>
      </c>
      <c r="H43" s="12">
        <v>20.97</v>
      </c>
      <c r="I43" s="13">
        <f>TRUNC(G43*TRUNC(1+(H43/100),4),2)</f>
        <v>64.849999999999994</v>
      </c>
      <c r="J43" s="13">
        <f>TRUNC(TRUNC(F43,2)*TRUNC(I43,2),2)</f>
        <v>518.79999999999995</v>
      </c>
    </row>
    <row r="44" spans="1:10" ht="20.100000000000001" customHeight="1">
      <c r="A44" s="8" t="s">
        <v>126</v>
      </c>
      <c r="B44" s="87" t="s">
        <v>40</v>
      </c>
      <c r="C44" s="87"/>
      <c r="D44" s="87"/>
      <c r="E44" s="87"/>
      <c r="F44" s="87"/>
      <c r="G44" s="87">
        <f>TRUNC(F45*G45,2)+TRUNC(F46*G46,2)+TRUNC(F47*G47,2)+TRUNC(F48*G48,2)</f>
        <v>9917.8100000000013</v>
      </c>
      <c r="H44" s="87"/>
      <c r="I44" s="87"/>
      <c r="J44" s="9">
        <f>TRUNC(SUM(J45:J48),2)</f>
        <v>11949.12</v>
      </c>
    </row>
    <row r="45" spans="1:10" ht="16.5">
      <c r="A45" s="10" t="s">
        <v>127</v>
      </c>
      <c r="B45" s="11" t="s">
        <v>42</v>
      </c>
      <c r="C45" s="11" t="s">
        <v>21</v>
      </c>
      <c r="D45" s="10" t="s">
        <v>43</v>
      </c>
      <c r="E45" s="11" t="s">
        <v>23</v>
      </c>
      <c r="F45" s="12">
        <v>777.85</v>
      </c>
      <c r="G45" s="13">
        <v>1.9</v>
      </c>
      <c r="H45" s="12">
        <v>20.97</v>
      </c>
      <c r="I45" s="13">
        <f>TRUNC(G45*TRUNC(1+(H45/100),4),2)</f>
        <v>2.29</v>
      </c>
      <c r="J45" s="13">
        <f>TRUNC(TRUNC(F45,2)*TRUNC(I45,2),2)</f>
        <v>1781.27</v>
      </c>
    </row>
    <row r="46" spans="1:10" ht="16.5">
      <c r="A46" s="10" t="s">
        <v>128</v>
      </c>
      <c r="B46" s="11" t="s">
        <v>129</v>
      </c>
      <c r="C46" s="11" t="s">
        <v>26</v>
      </c>
      <c r="D46" s="10" t="s">
        <v>130</v>
      </c>
      <c r="E46" s="11" t="s">
        <v>23</v>
      </c>
      <c r="F46" s="12">
        <v>228</v>
      </c>
      <c r="G46" s="13">
        <v>21.67</v>
      </c>
      <c r="H46" s="12">
        <v>20.97</v>
      </c>
      <c r="I46" s="13">
        <f>TRUNC(G46*TRUNC(1+(H46/100),4),2)</f>
        <v>26.21</v>
      </c>
      <c r="J46" s="13">
        <f>TRUNC(TRUNC(F46,2)*TRUNC(I46,2),2)</f>
        <v>5975.88</v>
      </c>
    </row>
    <row r="47" spans="1:10" ht="16.5">
      <c r="A47" s="10" t="s">
        <v>131</v>
      </c>
      <c r="B47" s="11" t="s">
        <v>45</v>
      </c>
      <c r="C47" s="11" t="s">
        <v>26</v>
      </c>
      <c r="D47" s="10" t="s">
        <v>46</v>
      </c>
      <c r="E47" s="11" t="s">
        <v>47</v>
      </c>
      <c r="F47" s="12">
        <v>201.17</v>
      </c>
      <c r="G47" s="13">
        <v>5.71</v>
      </c>
      <c r="H47" s="12">
        <v>20.97</v>
      </c>
      <c r="I47" s="13">
        <f>TRUNC(G47*TRUNC(1+(H47/100),4),2)</f>
        <v>6.9</v>
      </c>
      <c r="J47" s="13">
        <f>TRUNC(TRUNC(F47,2)*TRUNC(I47,2),2)</f>
        <v>1388.07</v>
      </c>
    </row>
    <row r="48" spans="1:10" ht="16.5">
      <c r="A48" s="10" t="s">
        <v>132</v>
      </c>
      <c r="B48" s="11" t="s">
        <v>49</v>
      </c>
      <c r="C48" s="11" t="s">
        <v>21</v>
      </c>
      <c r="D48" s="10" t="s">
        <v>50</v>
      </c>
      <c r="E48" s="11" t="s">
        <v>51</v>
      </c>
      <c r="F48" s="12">
        <v>925.38</v>
      </c>
      <c r="G48" s="13">
        <v>2.54</v>
      </c>
      <c r="H48" s="12">
        <v>19.600000000000001</v>
      </c>
      <c r="I48" s="13">
        <f>TRUNC(G48*TRUNC(1+(H48/100),4),2)</f>
        <v>3.03</v>
      </c>
      <c r="J48" s="13">
        <f>TRUNC(TRUNC(F48,2)*TRUNC(I48,2),2)</f>
        <v>2803.9</v>
      </c>
    </row>
    <row r="49" spans="1:10" ht="20.100000000000001" customHeight="1">
      <c r="A49" s="8" t="s">
        <v>133</v>
      </c>
      <c r="B49" s="87" t="s">
        <v>53</v>
      </c>
      <c r="C49" s="87"/>
      <c r="D49" s="87"/>
      <c r="E49" s="87"/>
      <c r="F49" s="87"/>
      <c r="G49" s="87">
        <f>TRUNC(F50*G50,2)+TRUNC(F51*G51,2)+TRUNC(F52*G52,2)+TRUNC(F53*G53,2)+TRUNC(F54*G54,2)+TRUNC(F55*G55,2)+TRUNC(F56*G56,2)+TRUNC(F57*G57,2)</f>
        <v>139233.26999999999</v>
      </c>
      <c r="H49" s="87"/>
      <c r="I49" s="87"/>
      <c r="J49" s="9">
        <f>TRUNC(SUM(J50:J57),2)</f>
        <v>168280.3</v>
      </c>
    </row>
    <row r="50" spans="1:10">
      <c r="A50" s="10" t="s">
        <v>134</v>
      </c>
      <c r="B50" s="11" t="s">
        <v>135</v>
      </c>
      <c r="C50" s="11" t="s">
        <v>21</v>
      </c>
      <c r="D50" s="10" t="s">
        <v>136</v>
      </c>
      <c r="E50" s="11" t="s">
        <v>47</v>
      </c>
      <c r="F50" s="12">
        <v>120.68</v>
      </c>
      <c r="G50" s="13">
        <v>159.76</v>
      </c>
      <c r="H50" s="12">
        <v>20.97</v>
      </c>
      <c r="I50" s="13">
        <f t="shared" ref="I50:I57" si="6">TRUNC(G50*TRUNC(1+(H50/100),4),2)</f>
        <v>193.26</v>
      </c>
      <c r="J50" s="13">
        <f t="shared" ref="J50:J57" si="7">TRUNC(TRUNC(F50,2)*TRUNC(I50,2),2)</f>
        <v>23322.61</v>
      </c>
    </row>
    <row r="51" spans="1:10" ht="16.5">
      <c r="A51" s="10" t="s">
        <v>137</v>
      </c>
      <c r="B51" s="11" t="s">
        <v>138</v>
      </c>
      <c r="C51" s="11" t="s">
        <v>26</v>
      </c>
      <c r="D51" s="10" t="s">
        <v>139</v>
      </c>
      <c r="E51" s="11" t="s">
        <v>47</v>
      </c>
      <c r="F51" s="12">
        <v>120.68</v>
      </c>
      <c r="G51" s="13">
        <v>3.44</v>
      </c>
      <c r="H51" s="12">
        <v>20.97</v>
      </c>
      <c r="I51" s="13">
        <f t="shared" si="6"/>
        <v>4.16</v>
      </c>
      <c r="J51" s="13">
        <f t="shared" si="7"/>
        <v>502.02</v>
      </c>
    </row>
    <row r="52" spans="1:10" ht="16.5">
      <c r="A52" s="10" t="s">
        <v>140</v>
      </c>
      <c r="B52" s="11" t="s">
        <v>141</v>
      </c>
      <c r="C52" s="11" t="s">
        <v>26</v>
      </c>
      <c r="D52" s="10" t="s">
        <v>142</v>
      </c>
      <c r="E52" s="11" t="s">
        <v>47</v>
      </c>
      <c r="F52" s="12">
        <v>120.68</v>
      </c>
      <c r="G52" s="13">
        <v>33.74</v>
      </c>
      <c r="H52" s="12">
        <v>20.97</v>
      </c>
      <c r="I52" s="13">
        <f t="shared" si="6"/>
        <v>40.81</v>
      </c>
      <c r="J52" s="13">
        <f t="shared" si="7"/>
        <v>4924.95</v>
      </c>
    </row>
    <row r="53" spans="1:10" ht="16.5">
      <c r="A53" s="10" t="s">
        <v>143</v>
      </c>
      <c r="B53" s="11" t="s">
        <v>144</v>
      </c>
      <c r="C53" s="11" t="s">
        <v>21</v>
      </c>
      <c r="D53" s="10" t="s">
        <v>145</v>
      </c>
      <c r="E53" s="11" t="s">
        <v>23</v>
      </c>
      <c r="F53" s="12">
        <v>1005.85</v>
      </c>
      <c r="G53" s="13">
        <v>66.53</v>
      </c>
      <c r="H53" s="12">
        <v>20.97</v>
      </c>
      <c r="I53" s="13">
        <f t="shared" si="6"/>
        <v>80.48</v>
      </c>
      <c r="J53" s="13">
        <f t="shared" si="7"/>
        <v>80950.8</v>
      </c>
    </row>
    <row r="54" spans="1:10" ht="24.75">
      <c r="A54" s="10" t="s">
        <v>146</v>
      </c>
      <c r="B54" s="11" t="s">
        <v>61</v>
      </c>
      <c r="C54" s="11" t="s">
        <v>21</v>
      </c>
      <c r="D54" s="10" t="s">
        <v>62</v>
      </c>
      <c r="E54" s="11" t="s">
        <v>63</v>
      </c>
      <c r="F54" s="12">
        <v>521.98</v>
      </c>
      <c r="G54" s="13">
        <v>51.25</v>
      </c>
      <c r="H54" s="12">
        <v>20.97</v>
      </c>
      <c r="I54" s="13">
        <f t="shared" si="6"/>
        <v>61.99</v>
      </c>
      <c r="J54" s="13">
        <f t="shared" si="7"/>
        <v>32357.54</v>
      </c>
    </row>
    <row r="55" spans="1:10" ht="16.5">
      <c r="A55" s="10" t="s">
        <v>147</v>
      </c>
      <c r="B55" s="11" t="s">
        <v>65</v>
      </c>
      <c r="C55" s="11" t="s">
        <v>26</v>
      </c>
      <c r="D55" s="10" t="s">
        <v>66</v>
      </c>
      <c r="E55" s="11" t="s">
        <v>63</v>
      </c>
      <c r="F55" s="12">
        <v>49</v>
      </c>
      <c r="G55" s="13">
        <v>59.1</v>
      </c>
      <c r="H55" s="12">
        <v>20.97</v>
      </c>
      <c r="I55" s="13">
        <f t="shared" si="6"/>
        <v>71.489999999999995</v>
      </c>
      <c r="J55" s="13">
        <f t="shared" si="7"/>
        <v>3503.01</v>
      </c>
    </row>
    <row r="56" spans="1:10" ht="16.5">
      <c r="A56" s="10" t="s">
        <v>148</v>
      </c>
      <c r="B56" s="11" t="s">
        <v>49</v>
      </c>
      <c r="C56" s="11" t="s">
        <v>21</v>
      </c>
      <c r="D56" s="10" t="s">
        <v>50</v>
      </c>
      <c r="E56" s="11" t="s">
        <v>51</v>
      </c>
      <c r="F56" s="12">
        <v>3375</v>
      </c>
      <c r="G56" s="13">
        <v>2.54</v>
      </c>
      <c r="H56" s="12">
        <v>19.600000000000001</v>
      </c>
      <c r="I56" s="13">
        <f t="shared" si="6"/>
        <v>3.03</v>
      </c>
      <c r="J56" s="13">
        <f t="shared" si="7"/>
        <v>10226.25</v>
      </c>
    </row>
    <row r="57" spans="1:10" ht="16.5">
      <c r="A57" s="10" t="s">
        <v>149</v>
      </c>
      <c r="B57" s="11" t="s">
        <v>150</v>
      </c>
      <c r="C57" s="11" t="s">
        <v>26</v>
      </c>
      <c r="D57" s="10" t="s">
        <v>151</v>
      </c>
      <c r="E57" s="11" t="s">
        <v>47</v>
      </c>
      <c r="F57" s="12">
        <v>112.5</v>
      </c>
      <c r="G57" s="13">
        <v>91.8</v>
      </c>
      <c r="H57" s="12">
        <v>20.97</v>
      </c>
      <c r="I57" s="13">
        <f t="shared" si="6"/>
        <v>111.05</v>
      </c>
      <c r="J57" s="13">
        <f t="shared" si="7"/>
        <v>12493.12</v>
      </c>
    </row>
    <row r="58" spans="1:10" ht="20.100000000000001" customHeight="1">
      <c r="A58" s="8" t="s">
        <v>152</v>
      </c>
      <c r="B58" s="87" t="s">
        <v>72</v>
      </c>
      <c r="C58" s="87"/>
      <c r="D58" s="87"/>
      <c r="E58" s="87"/>
      <c r="F58" s="87"/>
      <c r="G58" s="87">
        <f>TRUNC(F59*G59,2)+TRUNC(F60*G60,2)+TRUNC(F61*G61,2)+TRUNC(F62*G62,2)+TRUNC(F63*G63,2)+TRUNC(F64*G64,2)+TRUNC(F65*G65,2)+TRUNC(F66*G66,2)+TRUNC(F67*G67,2)</f>
        <v>128399.65000000001</v>
      </c>
      <c r="H58" s="87"/>
      <c r="I58" s="87"/>
      <c r="J58" s="9">
        <f>TRUNC(SUM(J59:J67),2)</f>
        <v>155322.85</v>
      </c>
    </row>
    <row r="59" spans="1:10" ht="16.5">
      <c r="A59" s="10" t="s">
        <v>153</v>
      </c>
      <c r="B59" s="11" t="s">
        <v>74</v>
      </c>
      <c r="C59" s="11" t="s">
        <v>21</v>
      </c>
      <c r="D59" s="10" t="s">
        <v>75</v>
      </c>
      <c r="E59" s="11" t="s">
        <v>38</v>
      </c>
      <c r="F59" s="12">
        <v>8</v>
      </c>
      <c r="G59" s="13">
        <v>236.46</v>
      </c>
      <c r="H59" s="12">
        <v>20.97</v>
      </c>
      <c r="I59" s="13">
        <f t="shared" ref="I59:I67" si="8">TRUNC(G59*TRUNC(1+(H59/100),4),2)</f>
        <v>286.04000000000002</v>
      </c>
      <c r="J59" s="13">
        <f t="shared" ref="J59:J67" si="9">TRUNC(TRUNC(F59,2)*TRUNC(I59,2),2)</f>
        <v>2288.3200000000002</v>
      </c>
    </row>
    <row r="60" spans="1:10" ht="16.5">
      <c r="A60" s="10" t="s">
        <v>154</v>
      </c>
      <c r="B60" s="11" t="s">
        <v>155</v>
      </c>
      <c r="C60" s="11" t="s">
        <v>21</v>
      </c>
      <c r="D60" s="10" t="s">
        <v>156</v>
      </c>
      <c r="E60" s="11" t="s">
        <v>63</v>
      </c>
      <c r="F60" s="12">
        <v>80</v>
      </c>
      <c r="G60" s="13">
        <v>46.39</v>
      </c>
      <c r="H60" s="12">
        <v>20.97</v>
      </c>
      <c r="I60" s="13">
        <f t="shared" si="8"/>
        <v>56.11</v>
      </c>
      <c r="J60" s="13">
        <f t="shared" si="9"/>
        <v>4488.8</v>
      </c>
    </row>
    <row r="61" spans="1:10" ht="24.75">
      <c r="A61" s="10" t="s">
        <v>157</v>
      </c>
      <c r="B61" s="11" t="s">
        <v>86</v>
      </c>
      <c r="C61" s="11" t="s">
        <v>21</v>
      </c>
      <c r="D61" s="10" t="s">
        <v>87</v>
      </c>
      <c r="E61" s="11" t="s">
        <v>63</v>
      </c>
      <c r="F61" s="12">
        <v>17</v>
      </c>
      <c r="G61" s="13">
        <v>242.75</v>
      </c>
      <c r="H61" s="12">
        <v>20.97</v>
      </c>
      <c r="I61" s="13">
        <f t="shared" si="8"/>
        <v>293.64999999999998</v>
      </c>
      <c r="J61" s="13">
        <f t="shared" si="9"/>
        <v>4992.05</v>
      </c>
    </row>
    <row r="62" spans="1:10" ht="16.5">
      <c r="A62" s="10" t="s">
        <v>158</v>
      </c>
      <c r="B62" s="11" t="s">
        <v>80</v>
      </c>
      <c r="C62" s="11" t="s">
        <v>21</v>
      </c>
      <c r="D62" s="10" t="s">
        <v>81</v>
      </c>
      <c r="E62" s="11" t="s">
        <v>38</v>
      </c>
      <c r="F62" s="12">
        <v>5</v>
      </c>
      <c r="G62" s="13">
        <v>2647.5</v>
      </c>
      <c r="H62" s="12">
        <v>20.97</v>
      </c>
      <c r="I62" s="13">
        <f t="shared" si="8"/>
        <v>3202.68</v>
      </c>
      <c r="J62" s="13">
        <f t="shared" si="9"/>
        <v>16013.4</v>
      </c>
    </row>
    <row r="63" spans="1:10" ht="16.5">
      <c r="A63" s="10" t="s">
        <v>159</v>
      </c>
      <c r="B63" s="11" t="s">
        <v>83</v>
      </c>
      <c r="C63" s="11" t="s">
        <v>21</v>
      </c>
      <c r="D63" s="10" t="s">
        <v>84</v>
      </c>
      <c r="E63" s="11" t="s">
        <v>38</v>
      </c>
      <c r="F63" s="12">
        <v>5</v>
      </c>
      <c r="G63" s="13">
        <v>726.79</v>
      </c>
      <c r="H63" s="12">
        <v>20.97</v>
      </c>
      <c r="I63" s="13">
        <f t="shared" si="8"/>
        <v>879.19</v>
      </c>
      <c r="J63" s="13">
        <f t="shared" si="9"/>
        <v>4395.95</v>
      </c>
    </row>
    <row r="64" spans="1:10" ht="16.5">
      <c r="A64" s="10" t="s">
        <v>160</v>
      </c>
      <c r="B64" s="11" t="s">
        <v>161</v>
      </c>
      <c r="C64" s="11" t="s">
        <v>26</v>
      </c>
      <c r="D64" s="10" t="s">
        <v>162</v>
      </c>
      <c r="E64" s="11" t="s">
        <v>63</v>
      </c>
      <c r="F64" s="12">
        <v>130</v>
      </c>
      <c r="G64" s="13">
        <v>718.55</v>
      </c>
      <c r="H64" s="12">
        <v>20.97</v>
      </c>
      <c r="I64" s="13">
        <f t="shared" si="8"/>
        <v>869.22</v>
      </c>
      <c r="J64" s="13">
        <f t="shared" si="9"/>
        <v>112998.6</v>
      </c>
    </row>
    <row r="65" spans="1:10" ht="24.75">
      <c r="A65" s="10" t="s">
        <v>163</v>
      </c>
      <c r="B65" s="11" t="s">
        <v>164</v>
      </c>
      <c r="C65" s="11" t="s">
        <v>21</v>
      </c>
      <c r="D65" s="10" t="s">
        <v>165</v>
      </c>
      <c r="E65" s="11" t="s">
        <v>63</v>
      </c>
      <c r="F65" s="12">
        <v>12</v>
      </c>
      <c r="G65" s="13">
        <v>389.64</v>
      </c>
      <c r="H65" s="12">
        <v>20.97</v>
      </c>
      <c r="I65" s="13">
        <f t="shared" si="8"/>
        <v>471.34</v>
      </c>
      <c r="J65" s="13">
        <f t="shared" si="9"/>
        <v>5656.08</v>
      </c>
    </row>
    <row r="66" spans="1:10">
      <c r="A66" s="10" t="s">
        <v>166</v>
      </c>
      <c r="B66" s="11" t="s">
        <v>167</v>
      </c>
      <c r="C66" s="11" t="s">
        <v>168</v>
      </c>
      <c r="D66" s="10" t="s">
        <v>169</v>
      </c>
      <c r="E66" s="11" t="s">
        <v>170</v>
      </c>
      <c r="F66" s="12">
        <v>2</v>
      </c>
      <c r="G66" s="13">
        <v>773.24</v>
      </c>
      <c r="H66" s="12">
        <v>20.97</v>
      </c>
      <c r="I66" s="13">
        <f t="shared" si="8"/>
        <v>935.38</v>
      </c>
      <c r="J66" s="13">
        <f t="shared" si="9"/>
        <v>1870.76</v>
      </c>
    </row>
    <row r="67" spans="1:10">
      <c r="A67" s="10" t="s">
        <v>171</v>
      </c>
      <c r="B67" s="11" t="s">
        <v>172</v>
      </c>
      <c r="C67" s="11" t="s">
        <v>168</v>
      </c>
      <c r="D67" s="10" t="s">
        <v>173</v>
      </c>
      <c r="E67" s="11" t="s">
        <v>170</v>
      </c>
      <c r="F67" s="12">
        <v>1</v>
      </c>
      <c r="G67" s="13">
        <v>2164.91</v>
      </c>
      <c r="H67" s="12">
        <v>20.97</v>
      </c>
      <c r="I67" s="13">
        <f t="shared" si="8"/>
        <v>2618.89</v>
      </c>
      <c r="J67" s="13">
        <f t="shared" si="9"/>
        <v>2618.89</v>
      </c>
    </row>
    <row r="68" spans="1:10" ht="20.100000000000001" customHeight="1">
      <c r="A68" s="8" t="s">
        <v>174</v>
      </c>
      <c r="B68" s="87" t="s">
        <v>92</v>
      </c>
      <c r="C68" s="87"/>
      <c r="D68" s="87"/>
      <c r="E68" s="87"/>
      <c r="F68" s="87"/>
      <c r="G68" s="87">
        <f>TRUNC(F69*G69,2)+TRUNC(F70*G70,2)+TRUNC(F71*G71,2)+TRUNC(F72*G72,2)+TRUNC(F73*G73,2)+TRUNC(F74*G74,2)+TRUNC(F75*G75,2)+TRUNC(F76*G76,2)+TRUNC(F77*G77,2)+TRUNC(F78*G78,2)+TRUNC(F79*G79,2)</f>
        <v>49155.85</v>
      </c>
      <c r="H68" s="87"/>
      <c r="I68" s="87"/>
      <c r="J68" s="9">
        <f>TRUNC(SUM(J69:J79),2)</f>
        <v>59456.67</v>
      </c>
    </row>
    <row r="69" spans="1:10">
      <c r="A69" s="10" t="s">
        <v>175</v>
      </c>
      <c r="B69" s="11" t="s">
        <v>94</v>
      </c>
      <c r="C69" s="11" t="s">
        <v>21</v>
      </c>
      <c r="D69" s="10" t="s">
        <v>95</v>
      </c>
      <c r="E69" s="11" t="s">
        <v>47</v>
      </c>
      <c r="F69" s="12">
        <v>12.33</v>
      </c>
      <c r="G69" s="13">
        <v>90.78</v>
      </c>
      <c r="H69" s="12">
        <v>20.97</v>
      </c>
      <c r="I69" s="13">
        <f t="shared" ref="I69:I79" si="10">TRUNC(G69*TRUNC(1+(H69/100),4),2)</f>
        <v>109.81</v>
      </c>
      <c r="J69" s="13">
        <f t="shared" ref="J69:J79" si="11">TRUNC(TRUNC(F69,2)*TRUNC(I69,2),2)</f>
        <v>1353.95</v>
      </c>
    </row>
    <row r="70" spans="1:10">
      <c r="A70" s="10" t="s">
        <v>176</v>
      </c>
      <c r="B70" s="11" t="s">
        <v>97</v>
      </c>
      <c r="C70" s="11" t="s">
        <v>21</v>
      </c>
      <c r="D70" s="10" t="s">
        <v>98</v>
      </c>
      <c r="E70" s="11" t="s">
        <v>47</v>
      </c>
      <c r="F70" s="12">
        <v>4.1100000000000003</v>
      </c>
      <c r="G70" s="13">
        <v>735.91</v>
      </c>
      <c r="H70" s="12">
        <v>20.97</v>
      </c>
      <c r="I70" s="13">
        <f t="shared" si="10"/>
        <v>890.23</v>
      </c>
      <c r="J70" s="13">
        <f t="shared" si="11"/>
        <v>3658.84</v>
      </c>
    </row>
    <row r="71" spans="1:10" ht="16.5">
      <c r="A71" s="10" t="s">
        <v>177</v>
      </c>
      <c r="B71" s="11" t="s">
        <v>100</v>
      </c>
      <c r="C71" s="11" t="s">
        <v>26</v>
      </c>
      <c r="D71" s="10" t="s">
        <v>101</v>
      </c>
      <c r="E71" s="11" t="s">
        <v>23</v>
      </c>
      <c r="F71" s="12">
        <v>82.22</v>
      </c>
      <c r="G71" s="13">
        <v>137.24</v>
      </c>
      <c r="H71" s="12">
        <v>20.97</v>
      </c>
      <c r="I71" s="13">
        <f t="shared" si="10"/>
        <v>166.01</v>
      </c>
      <c r="J71" s="13">
        <f t="shared" si="11"/>
        <v>13649.34</v>
      </c>
    </row>
    <row r="72" spans="1:10" ht="24.75">
      <c r="A72" s="10" t="s">
        <v>178</v>
      </c>
      <c r="B72" s="11" t="s">
        <v>103</v>
      </c>
      <c r="C72" s="11" t="s">
        <v>21</v>
      </c>
      <c r="D72" s="10" t="s">
        <v>104</v>
      </c>
      <c r="E72" s="11" t="s">
        <v>23</v>
      </c>
      <c r="F72" s="12">
        <v>82.22</v>
      </c>
      <c r="G72" s="13">
        <v>7.49</v>
      </c>
      <c r="H72" s="12">
        <v>20.97</v>
      </c>
      <c r="I72" s="13">
        <f t="shared" si="10"/>
        <v>9.06</v>
      </c>
      <c r="J72" s="13">
        <f t="shared" si="11"/>
        <v>744.91</v>
      </c>
    </row>
    <row r="73" spans="1:10" ht="24.75">
      <c r="A73" s="10" t="s">
        <v>179</v>
      </c>
      <c r="B73" s="11" t="s">
        <v>106</v>
      </c>
      <c r="C73" s="11" t="s">
        <v>21</v>
      </c>
      <c r="D73" s="10" t="s">
        <v>107</v>
      </c>
      <c r="E73" s="11" t="s">
        <v>23</v>
      </c>
      <c r="F73" s="12">
        <v>82.22</v>
      </c>
      <c r="G73" s="13">
        <v>47.62</v>
      </c>
      <c r="H73" s="12">
        <v>20.97</v>
      </c>
      <c r="I73" s="13">
        <f t="shared" si="10"/>
        <v>57.6</v>
      </c>
      <c r="J73" s="13">
        <f t="shared" si="11"/>
        <v>4735.87</v>
      </c>
    </row>
    <row r="74" spans="1:10">
      <c r="A74" s="10" t="s">
        <v>180</v>
      </c>
      <c r="B74" s="11" t="s">
        <v>109</v>
      </c>
      <c r="C74" s="11" t="s">
        <v>21</v>
      </c>
      <c r="D74" s="10" t="s">
        <v>110</v>
      </c>
      <c r="E74" s="11" t="s">
        <v>47</v>
      </c>
      <c r="F74" s="12">
        <v>20.55</v>
      </c>
      <c r="G74" s="13">
        <v>78.22</v>
      </c>
      <c r="H74" s="12">
        <v>20.97</v>
      </c>
      <c r="I74" s="13">
        <f t="shared" si="10"/>
        <v>94.62</v>
      </c>
      <c r="J74" s="13">
        <f t="shared" si="11"/>
        <v>1944.44</v>
      </c>
    </row>
    <row r="75" spans="1:10" ht="16.5">
      <c r="A75" s="10" t="s">
        <v>181</v>
      </c>
      <c r="B75" s="11" t="s">
        <v>112</v>
      </c>
      <c r="C75" s="11" t="s">
        <v>21</v>
      </c>
      <c r="D75" s="10" t="s">
        <v>113</v>
      </c>
      <c r="E75" s="11" t="s">
        <v>47</v>
      </c>
      <c r="F75" s="12">
        <v>6.84</v>
      </c>
      <c r="G75" s="13">
        <v>775.16</v>
      </c>
      <c r="H75" s="12">
        <v>20.97</v>
      </c>
      <c r="I75" s="13">
        <f t="shared" si="10"/>
        <v>937.71</v>
      </c>
      <c r="J75" s="13">
        <f t="shared" si="11"/>
        <v>6413.93</v>
      </c>
    </row>
    <row r="76" spans="1:10" ht="16.5">
      <c r="A76" s="10" t="s">
        <v>182</v>
      </c>
      <c r="B76" s="11" t="s">
        <v>49</v>
      </c>
      <c r="C76" s="11" t="s">
        <v>21</v>
      </c>
      <c r="D76" s="10" t="s">
        <v>50</v>
      </c>
      <c r="E76" s="11" t="s">
        <v>51</v>
      </c>
      <c r="F76" s="12">
        <v>123.3</v>
      </c>
      <c r="G76" s="13">
        <v>2.54</v>
      </c>
      <c r="H76" s="12">
        <v>19.600000000000001</v>
      </c>
      <c r="I76" s="13">
        <f t="shared" si="10"/>
        <v>3.03</v>
      </c>
      <c r="J76" s="13">
        <f t="shared" si="11"/>
        <v>373.59</v>
      </c>
    </row>
    <row r="77" spans="1:10" ht="24.75">
      <c r="A77" s="10" t="s">
        <v>183</v>
      </c>
      <c r="B77" s="11" t="s">
        <v>184</v>
      </c>
      <c r="C77" s="11" t="s">
        <v>26</v>
      </c>
      <c r="D77" s="10" t="s">
        <v>185</v>
      </c>
      <c r="E77" s="11" t="s">
        <v>47</v>
      </c>
      <c r="F77" s="12">
        <v>6.76</v>
      </c>
      <c r="G77" s="13">
        <v>1255.01</v>
      </c>
      <c r="H77" s="12">
        <v>20.97</v>
      </c>
      <c r="I77" s="13">
        <f t="shared" si="10"/>
        <v>1518.18</v>
      </c>
      <c r="J77" s="13">
        <f t="shared" si="11"/>
        <v>10262.89</v>
      </c>
    </row>
    <row r="78" spans="1:10" ht="24.75">
      <c r="A78" s="10" t="s">
        <v>186</v>
      </c>
      <c r="B78" s="11" t="s">
        <v>187</v>
      </c>
      <c r="C78" s="11" t="s">
        <v>26</v>
      </c>
      <c r="D78" s="10" t="s">
        <v>188</v>
      </c>
      <c r="E78" s="11" t="s">
        <v>63</v>
      </c>
      <c r="F78" s="12">
        <v>40.520000000000003</v>
      </c>
      <c r="G78" s="13">
        <v>285.39</v>
      </c>
      <c r="H78" s="12">
        <v>20.97</v>
      </c>
      <c r="I78" s="13">
        <f t="shared" si="10"/>
        <v>345.23</v>
      </c>
      <c r="J78" s="13">
        <f t="shared" si="11"/>
        <v>13988.71</v>
      </c>
    </row>
    <row r="79" spans="1:10" ht="16.5">
      <c r="A79" s="10" t="s">
        <v>189</v>
      </c>
      <c r="B79" s="11" t="s">
        <v>190</v>
      </c>
      <c r="C79" s="11" t="s">
        <v>21</v>
      </c>
      <c r="D79" s="10" t="s">
        <v>191</v>
      </c>
      <c r="E79" s="11" t="s">
        <v>23</v>
      </c>
      <c r="F79" s="12">
        <v>20</v>
      </c>
      <c r="G79" s="13">
        <v>96.32</v>
      </c>
      <c r="H79" s="12">
        <v>20.97</v>
      </c>
      <c r="I79" s="13">
        <f t="shared" si="10"/>
        <v>116.51</v>
      </c>
      <c r="J79" s="13">
        <f t="shared" si="11"/>
        <v>2330.1999999999998</v>
      </c>
    </row>
    <row r="80" spans="1:10" ht="20.100000000000001" customHeight="1">
      <c r="A80" s="8" t="s">
        <v>192</v>
      </c>
      <c r="B80" s="87" t="s">
        <v>116</v>
      </c>
      <c r="C80" s="87"/>
      <c r="D80" s="87"/>
      <c r="E80" s="87"/>
      <c r="F80" s="87"/>
      <c r="G80" s="87">
        <f>TRUNC(F81*G81,2)+TRUNC(F82*G82,2)</f>
        <v>1198.94</v>
      </c>
      <c r="H80" s="87"/>
      <c r="I80" s="87"/>
      <c r="J80" s="9">
        <f>TRUNC(SUM(J81:J82),2)</f>
        <v>1446.71</v>
      </c>
    </row>
    <row r="81" spans="1:10" ht="16.5">
      <c r="A81" s="10" t="s">
        <v>193</v>
      </c>
      <c r="B81" s="11" t="s">
        <v>118</v>
      </c>
      <c r="C81" s="11" t="s">
        <v>26</v>
      </c>
      <c r="D81" s="10" t="s">
        <v>119</v>
      </c>
      <c r="E81" s="11" t="s">
        <v>38</v>
      </c>
      <c r="F81" s="12">
        <v>2</v>
      </c>
      <c r="G81" s="13">
        <v>142.74</v>
      </c>
      <c r="H81" s="12">
        <v>20.97</v>
      </c>
      <c r="I81" s="13">
        <f>TRUNC(G81*TRUNC(1+(H81/100),4),2)</f>
        <v>172.67</v>
      </c>
      <c r="J81" s="13">
        <f>TRUNC(TRUNC(F81,2)*TRUNC(I81,2),2)</f>
        <v>345.34</v>
      </c>
    </row>
    <row r="82" spans="1:10">
      <c r="A82" s="10" t="s">
        <v>194</v>
      </c>
      <c r="B82" s="11" t="s">
        <v>121</v>
      </c>
      <c r="C82" s="11" t="s">
        <v>21</v>
      </c>
      <c r="D82" s="10" t="s">
        <v>122</v>
      </c>
      <c r="E82" s="11" t="s">
        <v>63</v>
      </c>
      <c r="F82" s="12">
        <v>521.98</v>
      </c>
      <c r="G82" s="13">
        <v>1.75</v>
      </c>
      <c r="H82" s="12">
        <v>20.97</v>
      </c>
      <c r="I82" s="13">
        <f>TRUNC(G82*TRUNC(1+(H82/100),4),2)</f>
        <v>2.11</v>
      </c>
      <c r="J82" s="13">
        <f>TRUNC(TRUNC(F82,2)*TRUNC(I82,2),2)</f>
        <v>1101.3699999999999</v>
      </c>
    </row>
    <row r="83" spans="1:10" ht="20.100000000000001" customHeight="1">
      <c r="A83" s="8" t="s">
        <v>195</v>
      </c>
      <c r="B83" s="87" t="s">
        <v>196</v>
      </c>
      <c r="C83" s="87"/>
      <c r="D83" s="87"/>
      <c r="E83" s="87"/>
      <c r="F83" s="87"/>
      <c r="G83" s="87">
        <f>TRUNC(F84*G84,2)+TRUNC(F85*G85,2)+TRUNC(F86*G86,2)+TRUNC(F87*G87,2)+TRUNC(F88*G88,2)+TRUNC(F89*G89,2)+TRUNC(F90*G90,2)+TRUNC(F91*G91,2)+TRUNC(F92*G92,2)+TRUNC(F93*G93,2)</f>
        <v>69643.939999999988</v>
      </c>
      <c r="H83" s="87"/>
      <c r="I83" s="87"/>
      <c r="J83" s="9">
        <f>TRUNC(SUM(J84:J93),2)</f>
        <v>84212.94</v>
      </c>
    </row>
    <row r="84" spans="1:10" ht="16.5">
      <c r="A84" s="10" t="s">
        <v>197</v>
      </c>
      <c r="B84" s="11" t="s">
        <v>198</v>
      </c>
      <c r="C84" s="11" t="s">
        <v>26</v>
      </c>
      <c r="D84" s="10" t="s">
        <v>199</v>
      </c>
      <c r="E84" s="11" t="s">
        <v>23</v>
      </c>
      <c r="F84" s="12">
        <v>227</v>
      </c>
      <c r="G84" s="13">
        <v>6.89</v>
      </c>
      <c r="H84" s="12">
        <v>20.97</v>
      </c>
      <c r="I84" s="13">
        <f t="shared" ref="I84:I93" si="12">TRUNC(G84*TRUNC(1+(H84/100),4),2)</f>
        <v>8.33</v>
      </c>
      <c r="J84" s="13">
        <f t="shared" ref="J84:J93" si="13">TRUNC(TRUNC(F84,2)*TRUNC(I84,2),2)</f>
        <v>1890.91</v>
      </c>
    </row>
    <row r="85" spans="1:10">
      <c r="A85" s="10" t="s">
        <v>200</v>
      </c>
      <c r="B85" s="11" t="s">
        <v>94</v>
      </c>
      <c r="C85" s="11" t="s">
        <v>21</v>
      </c>
      <c r="D85" s="10" t="s">
        <v>95</v>
      </c>
      <c r="E85" s="11" t="s">
        <v>47</v>
      </c>
      <c r="F85" s="12">
        <v>42.92</v>
      </c>
      <c r="G85" s="13">
        <v>90.78</v>
      </c>
      <c r="H85" s="12">
        <v>20.97</v>
      </c>
      <c r="I85" s="13">
        <f t="shared" si="12"/>
        <v>109.81</v>
      </c>
      <c r="J85" s="13">
        <f t="shared" si="13"/>
        <v>4713.04</v>
      </c>
    </row>
    <row r="86" spans="1:10">
      <c r="A86" s="10" t="s">
        <v>201</v>
      </c>
      <c r="B86" s="11" t="s">
        <v>97</v>
      </c>
      <c r="C86" s="11" t="s">
        <v>21</v>
      </c>
      <c r="D86" s="10" t="s">
        <v>98</v>
      </c>
      <c r="E86" s="11" t="s">
        <v>47</v>
      </c>
      <c r="F86" s="12">
        <v>5.72</v>
      </c>
      <c r="G86" s="13">
        <v>735.91</v>
      </c>
      <c r="H86" s="12">
        <v>20.97</v>
      </c>
      <c r="I86" s="13">
        <f t="shared" si="12"/>
        <v>890.23</v>
      </c>
      <c r="J86" s="13">
        <f t="shared" si="13"/>
        <v>5092.1099999999997</v>
      </c>
    </row>
    <row r="87" spans="1:10" ht="16.5">
      <c r="A87" s="10" t="s">
        <v>202</v>
      </c>
      <c r="B87" s="11" t="s">
        <v>100</v>
      </c>
      <c r="C87" s="11" t="s">
        <v>26</v>
      </c>
      <c r="D87" s="10" t="s">
        <v>101</v>
      </c>
      <c r="E87" s="11" t="s">
        <v>23</v>
      </c>
      <c r="F87" s="12">
        <v>200</v>
      </c>
      <c r="G87" s="13">
        <v>137.24</v>
      </c>
      <c r="H87" s="12">
        <v>20.97</v>
      </c>
      <c r="I87" s="13">
        <f t="shared" si="12"/>
        <v>166.01</v>
      </c>
      <c r="J87" s="13">
        <f t="shared" si="13"/>
        <v>33202</v>
      </c>
    </row>
    <row r="88" spans="1:10" ht="24.75">
      <c r="A88" s="10" t="s">
        <v>203</v>
      </c>
      <c r="B88" s="11" t="s">
        <v>103</v>
      </c>
      <c r="C88" s="11" t="s">
        <v>21</v>
      </c>
      <c r="D88" s="10" t="s">
        <v>104</v>
      </c>
      <c r="E88" s="11" t="s">
        <v>23</v>
      </c>
      <c r="F88" s="12">
        <v>280</v>
      </c>
      <c r="G88" s="13">
        <v>7.49</v>
      </c>
      <c r="H88" s="12">
        <v>20.97</v>
      </c>
      <c r="I88" s="13">
        <f t="shared" si="12"/>
        <v>9.06</v>
      </c>
      <c r="J88" s="13">
        <f t="shared" si="13"/>
        <v>2536.8000000000002</v>
      </c>
    </row>
    <row r="89" spans="1:10" ht="24.75">
      <c r="A89" s="10" t="s">
        <v>204</v>
      </c>
      <c r="B89" s="11" t="s">
        <v>106</v>
      </c>
      <c r="C89" s="11" t="s">
        <v>21</v>
      </c>
      <c r="D89" s="10" t="s">
        <v>107</v>
      </c>
      <c r="E89" s="11" t="s">
        <v>23</v>
      </c>
      <c r="F89" s="12">
        <v>280</v>
      </c>
      <c r="G89" s="13">
        <v>47.62</v>
      </c>
      <c r="H89" s="12">
        <v>20.97</v>
      </c>
      <c r="I89" s="13">
        <f t="shared" si="12"/>
        <v>57.6</v>
      </c>
      <c r="J89" s="13">
        <f t="shared" si="13"/>
        <v>16128</v>
      </c>
    </row>
    <row r="90" spans="1:10" ht="16.5">
      <c r="A90" s="10" t="s">
        <v>205</v>
      </c>
      <c r="B90" s="11" t="s">
        <v>206</v>
      </c>
      <c r="C90" s="11" t="s">
        <v>21</v>
      </c>
      <c r="D90" s="10" t="s">
        <v>207</v>
      </c>
      <c r="E90" s="11" t="s">
        <v>47</v>
      </c>
      <c r="F90" s="12">
        <v>23.4</v>
      </c>
      <c r="G90" s="13">
        <v>517.19000000000005</v>
      </c>
      <c r="H90" s="12">
        <v>20.97</v>
      </c>
      <c r="I90" s="13">
        <f t="shared" si="12"/>
        <v>625.64</v>
      </c>
      <c r="J90" s="13">
        <f t="shared" si="13"/>
        <v>14639.97</v>
      </c>
    </row>
    <row r="91" spans="1:10" ht="16.5">
      <c r="A91" s="10" t="s">
        <v>208</v>
      </c>
      <c r="B91" s="11" t="s">
        <v>49</v>
      </c>
      <c r="C91" s="11" t="s">
        <v>21</v>
      </c>
      <c r="D91" s="10" t="s">
        <v>50</v>
      </c>
      <c r="E91" s="11" t="s">
        <v>51</v>
      </c>
      <c r="F91" s="12">
        <v>702</v>
      </c>
      <c r="G91" s="13">
        <v>2.54</v>
      </c>
      <c r="H91" s="12">
        <v>19.600000000000001</v>
      </c>
      <c r="I91" s="13">
        <f t="shared" si="12"/>
        <v>3.03</v>
      </c>
      <c r="J91" s="13">
        <f t="shared" si="13"/>
        <v>2127.06</v>
      </c>
    </row>
    <row r="92" spans="1:10" ht="16.5">
      <c r="A92" s="10" t="s">
        <v>209</v>
      </c>
      <c r="B92" s="11" t="s">
        <v>150</v>
      </c>
      <c r="C92" s="11" t="s">
        <v>26</v>
      </c>
      <c r="D92" s="10" t="s">
        <v>151</v>
      </c>
      <c r="E92" s="11" t="s">
        <v>47</v>
      </c>
      <c r="F92" s="12">
        <v>23.4</v>
      </c>
      <c r="G92" s="13">
        <v>91.8</v>
      </c>
      <c r="H92" s="12">
        <v>20.97</v>
      </c>
      <c r="I92" s="13">
        <f t="shared" si="12"/>
        <v>111.05</v>
      </c>
      <c r="J92" s="13">
        <f t="shared" si="13"/>
        <v>2598.5700000000002</v>
      </c>
    </row>
    <row r="93" spans="1:10">
      <c r="A93" s="10" t="s">
        <v>210</v>
      </c>
      <c r="B93" s="11" t="s">
        <v>211</v>
      </c>
      <c r="C93" s="11" t="s">
        <v>21</v>
      </c>
      <c r="D93" s="10" t="s">
        <v>212</v>
      </c>
      <c r="E93" s="11" t="s">
        <v>38</v>
      </c>
      <c r="F93" s="12">
        <v>36</v>
      </c>
      <c r="G93" s="13">
        <v>29.5</v>
      </c>
      <c r="H93" s="12">
        <v>20.97</v>
      </c>
      <c r="I93" s="13">
        <f t="shared" si="12"/>
        <v>35.68</v>
      </c>
      <c r="J93" s="13">
        <f t="shared" si="13"/>
        <v>1284.48</v>
      </c>
    </row>
    <row r="94" spans="1:10" ht="20.100000000000001" customHeight="1">
      <c r="A94" s="8" t="s">
        <v>6</v>
      </c>
      <c r="B94" s="87" t="s">
        <v>7</v>
      </c>
      <c r="C94" s="87"/>
      <c r="D94" s="87"/>
      <c r="E94" s="87"/>
      <c r="F94" s="87"/>
      <c r="G94" s="87">
        <f>TRUNC(F95*G95,2)+TRUNC(F96*G96,2)</f>
        <v>60472</v>
      </c>
      <c r="H94" s="87"/>
      <c r="I94" s="87"/>
      <c r="J94" s="9">
        <f>TRUNC(SUM(J95:J96),2)</f>
        <v>73145.279999999999</v>
      </c>
    </row>
    <row r="95" spans="1:10">
      <c r="A95" s="10" t="s">
        <v>213</v>
      </c>
      <c r="B95" s="11" t="s">
        <v>214</v>
      </c>
      <c r="C95" s="11" t="s">
        <v>21</v>
      </c>
      <c r="D95" s="10" t="s">
        <v>215</v>
      </c>
      <c r="E95" s="11" t="s">
        <v>216</v>
      </c>
      <c r="F95" s="12">
        <v>640</v>
      </c>
      <c r="G95" s="13">
        <v>36.19</v>
      </c>
      <c r="H95" s="12">
        <v>20.97</v>
      </c>
      <c r="I95" s="13">
        <f>TRUNC(G95*TRUNC(1+(H95/100),4),2)</f>
        <v>43.77</v>
      </c>
      <c r="J95" s="13">
        <f>TRUNC(TRUNC(F95,2)*TRUNC(I95,2),2)</f>
        <v>28012.799999999999</v>
      </c>
    </row>
    <row r="96" spans="1:10">
      <c r="A96" s="10" t="s">
        <v>217</v>
      </c>
      <c r="B96" s="11" t="s">
        <v>218</v>
      </c>
      <c r="C96" s="11" t="s">
        <v>21</v>
      </c>
      <c r="D96" s="10" t="s">
        <v>219</v>
      </c>
      <c r="E96" s="11" t="s">
        <v>216</v>
      </c>
      <c r="F96" s="12">
        <v>288</v>
      </c>
      <c r="G96" s="13">
        <v>129.55000000000001</v>
      </c>
      <c r="H96" s="12">
        <v>20.97</v>
      </c>
      <c r="I96" s="13">
        <f>TRUNC(G96*TRUNC(1+(H96/100),4),2)</f>
        <v>156.71</v>
      </c>
      <c r="J96" s="13">
        <f>TRUNC(TRUNC(F96,2)*TRUNC(I96,2),2)</f>
        <v>45132.480000000003</v>
      </c>
    </row>
    <row r="97" spans="1:10" ht="15" customHeight="1">
      <c r="A97" s="4"/>
      <c r="B97" s="4"/>
      <c r="C97" s="4"/>
      <c r="D97" s="4"/>
      <c r="E97" s="4"/>
      <c r="F97" s="4"/>
      <c r="G97" s="4"/>
      <c r="H97" s="88" t="s">
        <v>8</v>
      </c>
      <c r="I97" s="88"/>
      <c r="J97" s="9">
        <f>J3+J6+J40+J94</f>
        <v>1136438.6000000001</v>
      </c>
    </row>
  </sheetData>
  <mergeCells count="19">
    <mergeCell ref="B80:I80"/>
    <mergeCell ref="B83:I83"/>
    <mergeCell ref="B94:I94"/>
    <mergeCell ref="H97:I97"/>
    <mergeCell ref="B41:I41"/>
    <mergeCell ref="B44:I44"/>
    <mergeCell ref="B49:I49"/>
    <mergeCell ref="B58:I58"/>
    <mergeCell ref="B68:I68"/>
    <mergeCell ref="B14:I14"/>
    <mergeCell ref="B21:I21"/>
    <mergeCell ref="B28:I28"/>
    <mergeCell ref="B37:I37"/>
    <mergeCell ref="B40:I40"/>
    <mergeCell ref="A1:J1"/>
    <mergeCell ref="B3:I3"/>
    <mergeCell ref="B6:I6"/>
    <mergeCell ref="B7:I7"/>
    <mergeCell ref="B10:I10"/>
  </mergeCells>
  <pageMargins left="0.5" right="0.5" top="0.5" bottom="0.5" header="0" footer="0"/>
  <pageSetup paperSize="9" scale="8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I630"/>
  <sheetViews>
    <sheetView workbookViewId="0"/>
  </sheetViews>
  <sheetFormatPr defaultRowHeight="15"/>
  <cols>
    <col min="1" max="1" width="22.140625" customWidth="1"/>
    <col min="2" max="2" width="16" customWidth="1"/>
    <col min="3" max="9" width="11" customWidth="1"/>
  </cols>
  <sheetData>
    <row r="1" spans="1:9" ht="150.94999999999999" customHeight="1">
      <c r="A1" s="86"/>
      <c r="B1" s="86"/>
      <c r="C1" s="86"/>
      <c r="D1" s="86"/>
      <c r="E1" s="86"/>
      <c r="F1" s="86"/>
      <c r="G1" s="86"/>
      <c r="H1" s="86"/>
      <c r="I1" s="86"/>
    </row>
    <row r="2" spans="1:9" ht="30.95" customHeight="1">
      <c r="A2" s="89" t="s">
        <v>220</v>
      </c>
      <c r="B2" s="89"/>
      <c r="C2" s="89"/>
      <c r="D2" s="89"/>
      <c r="E2" s="89"/>
      <c r="F2" s="89"/>
      <c r="G2" s="89"/>
      <c r="H2" s="89"/>
      <c r="I2" s="89"/>
    </row>
    <row r="3" spans="1:9" ht="15" customHeight="1">
      <c r="A3" s="90"/>
      <c r="B3" s="90"/>
      <c r="C3" s="14" t="s">
        <v>221</v>
      </c>
      <c r="D3" s="15" t="s">
        <v>222</v>
      </c>
      <c r="E3" s="15" t="s">
        <v>223</v>
      </c>
      <c r="F3" s="4"/>
      <c r="G3" s="4"/>
      <c r="H3" s="4"/>
      <c r="I3" s="4"/>
    </row>
    <row r="4" spans="1:9" ht="18.95" customHeight="1">
      <c r="A4" s="16" t="s">
        <v>224</v>
      </c>
      <c r="B4" s="17" t="s">
        <v>225</v>
      </c>
      <c r="C4" s="18">
        <v>3</v>
      </c>
      <c r="D4" s="18">
        <v>2</v>
      </c>
      <c r="E4" s="19">
        <f>TRUNC(C4*D4,2)</f>
        <v>6</v>
      </c>
      <c r="F4" s="4"/>
      <c r="G4" s="4"/>
      <c r="H4" s="4"/>
      <c r="I4" s="4"/>
    </row>
    <row r="5" spans="1:9" ht="15" customHeight="1">
      <c r="A5" s="20"/>
      <c r="B5" s="21"/>
      <c r="C5" s="22"/>
      <c r="D5" s="22"/>
      <c r="E5" s="23">
        <f>TRUNC(SUM(E4:E4),2)</f>
        <v>6</v>
      </c>
      <c r="F5" s="4"/>
      <c r="G5" s="4"/>
      <c r="H5" s="4"/>
      <c r="I5" s="4"/>
    </row>
    <row r="6" spans="1:9" ht="9.9499999999999993" customHeight="1">
      <c r="A6" s="86"/>
      <c r="B6" s="86"/>
      <c r="C6" s="86"/>
      <c r="D6" s="4"/>
      <c r="E6" s="4"/>
      <c r="F6" s="4"/>
      <c r="G6" s="4"/>
      <c r="H6" s="4"/>
      <c r="I6" s="4"/>
    </row>
    <row r="7" spans="1:9" ht="12" customHeight="1">
      <c r="A7" s="4"/>
      <c r="B7" s="4"/>
      <c r="C7" s="4"/>
      <c r="D7" s="91" t="str">
        <f>"TOTAL DA MEMÓRIA DE CÁLCULO: "&amp;TEXT(TRUNC(SUM(E5),2),"0,00")</f>
        <v>TOTAL DA MEMÓRIA DE CÁLCULO: 6,00</v>
      </c>
      <c r="E7" s="91"/>
      <c r="F7" s="91"/>
      <c r="G7" s="91"/>
      <c r="H7" s="91"/>
      <c r="I7" s="91"/>
    </row>
    <row r="8" spans="1:9" ht="9.9499999999999993" customHeight="1">
      <c r="A8" s="86"/>
      <c r="B8" s="86"/>
      <c r="C8" s="86"/>
      <c r="D8" s="86"/>
      <c r="E8" s="4"/>
      <c r="F8" s="4"/>
      <c r="G8" s="4"/>
      <c r="H8" s="4"/>
      <c r="I8" s="4"/>
    </row>
    <row r="9" spans="1:9" ht="30.95" customHeight="1">
      <c r="A9" s="89" t="s">
        <v>226</v>
      </c>
      <c r="B9" s="89"/>
      <c r="C9" s="89"/>
      <c r="D9" s="89"/>
      <c r="E9" s="89"/>
      <c r="F9" s="89"/>
      <c r="G9" s="89"/>
      <c r="H9" s="89"/>
      <c r="I9" s="89"/>
    </row>
    <row r="10" spans="1:9" ht="15" customHeight="1">
      <c r="A10" s="90"/>
      <c r="B10" s="90"/>
      <c r="C10" s="15" t="s">
        <v>227</v>
      </c>
      <c r="D10" s="15" t="s">
        <v>223</v>
      </c>
      <c r="E10" s="4"/>
      <c r="F10" s="4"/>
      <c r="G10" s="4"/>
      <c r="H10" s="4"/>
      <c r="I10" s="4"/>
    </row>
    <row r="11" spans="1:9" ht="12.95" customHeight="1">
      <c r="A11" s="16" t="s">
        <v>228</v>
      </c>
      <c r="B11" s="17" t="s">
        <v>227</v>
      </c>
      <c r="C11" s="18">
        <v>4</v>
      </c>
      <c r="D11" s="19">
        <f>TRUNC(C11,2)</f>
        <v>4</v>
      </c>
      <c r="E11" s="4"/>
      <c r="F11" s="4"/>
      <c r="G11" s="4"/>
      <c r="H11" s="4"/>
      <c r="I11" s="4"/>
    </row>
    <row r="12" spans="1:9" ht="15" customHeight="1">
      <c r="A12" s="20"/>
      <c r="B12" s="21"/>
      <c r="C12" s="22"/>
      <c r="D12" s="23">
        <f>TRUNC(SUM(D11:D11),2)</f>
        <v>4</v>
      </c>
      <c r="E12" s="4"/>
      <c r="F12" s="4"/>
      <c r="G12" s="4"/>
      <c r="H12" s="4"/>
      <c r="I12" s="4"/>
    </row>
    <row r="13" spans="1:9" ht="9.9499999999999993" customHeight="1">
      <c r="A13" s="86"/>
      <c r="B13" s="86"/>
      <c r="C13" s="86"/>
      <c r="D13" s="4"/>
      <c r="E13" s="4"/>
      <c r="F13" s="4"/>
      <c r="G13" s="4"/>
      <c r="H13" s="4"/>
      <c r="I13" s="4"/>
    </row>
    <row r="14" spans="1:9" ht="12" customHeight="1">
      <c r="A14" s="4"/>
      <c r="B14" s="4"/>
      <c r="C14" s="4"/>
      <c r="D14" s="91" t="str">
        <f>"TOTAL DA MEMÓRIA DE CÁLCULO: "&amp;TEXT(TRUNC(SUM(D12),2),"0,00")</f>
        <v>TOTAL DA MEMÓRIA DE CÁLCULO: 4,00</v>
      </c>
      <c r="E14" s="91"/>
      <c r="F14" s="91"/>
      <c r="G14" s="91"/>
      <c r="H14" s="91"/>
      <c r="I14" s="91"/>
    </row>
    <row r="15" spans="1:9" ht="9.9499999999999993" customHeight="1">
      <c r="A15" s="86"/>
      <c r="B15" s="86"/>
      <c r="C15" s="86"/>
      <c r="D15" s="86"/>
      <c r="E15" s="4"/>
      <c r="F15" s="4"/>
      <c r="G15" s="4"/>
      <c r="H15" s="4"/>
      <c r="I15" s="4"/>
    </row>
    <row r="16" spans="1:9" ht="30.95" customHeight="1">
      <c r="A16" s="89" t="s">
        <v>229</v>
      </c>
      <c r="B16" s="89"/>
      <c r="C16" s="89"/>
      <c r="D16" s="89"/>
      <c r="E16" s="89"/>
      <c r="F16" s="89"/>
      <c r="G16" s="89"/>
      <c r="H16" s="89"/>
      <c r="I16" s="89"/>
    </row>
    <row r="17" spans="1:9" ht="15" customHeight="1">
      <c r="A17" s="90"/>
      <c r="B17" s="90"/>
      <c r="C17" s="24" t="s">
        <v>230</v>
      </c>
      <c r="D17" s="15" t="s">
        <v>223</v>
      </c>
      <c r="E17" s="4"/>
      <c r="F17" s="4"/>
      <c r="G17" s="4"/>
      <c r="H17" s="4"/>
      <c r="I17" s="4"/>
    </row>
    <row r="18" spans="1:9" ht="12.95" customHeight="1">
      <c r="A18" s="16" t="s">
        <v>231</v>
      </c>
      <c r="B18" s="17" t="s">
        <v>230</v>
      </c>
      <c r="C18" s="18">
        <v>53</v>
      </c>
      <c r="D18" s="19">
        <f>TRUNC(C18,2)</f>
        <v>53</v>
      </c>
      <c r="E18" s="4"/>
      <c r="F18" s="4"/>
      <c r="G18" s="4"/>
      <c r="H18" s="4"/>
      <c r="I18" s="4"/>
    </row>
    <row r="19" spans="1:9" ht="15" customHeight="1">
      <c r="A19" s="20"/>
      <c r="B19" s="21"/>
      <c r="C19" s="22"/>
      <c r="D19" s="23">
        <f>TRUNC(SUM(D18:D18),2)</f>
        <v>53</v>
      </c>
      <c r="E19" s="4"/>
      <c r="F19" s="4"/>
      <c r="G19" s="4"/>
      <c r="H19" s="4"/>
      <c r="I19" s="4"/>
    </row>
    <row r="20" spans="1:9" ht="9.9499999999999993" customHeight="1">
      <c r="A20" s="86"/>
      <c r="B20" s="86"/>
      <c r="C20" s="86"/>
      <c r="D20" s="4"/>
      <c r="E20" s="4"/>
      <c r="F20" s="4"/>
      <c r="G20" s="4"/>
      <c r="H20" s="4"/>
      <c r="I20" s="4"/>
    </row>
    <row r="21" spans="1:9" ht="12" customHeight="1">
      <c r="A21" s="4"/>
      <c r="B21" s="4"/>
      <c r="C21" s="4"/>
      <c r="D21" s="91" t="str">
        <f>"TOTAL DA MEMÓRIA DE CÁLCULO: "&amp;TEXT(TRUNC(SUM(D19),2),"0,00")</f>
        <v>TOTAL DA MEMÓRIA DE CÁLCULO: 53,00</v>
      </c>
      <c r="E21" s="91"/>
      <c r="F21" s="91"/>
      <c r="G21" s="91"/>
      <c r="H21" s="91"/>
      <c r="I21" s="91"/>
    </row>
    <row r="22" spans="1:9" ht="9.9499999999999993" customHeight="1">
      <c r="A22" s="86"/>
      <c r="B22" s="86"/>
      <c r="C22" s="86"/>
      <c r="D22" s="86"/>
      <c r="E22" s="4"/>
      <c r="F22" s="4"/>
      <c r="G22" s="4"/>
      <c r="H22" s="4"/>
      <c r="I22" s="4"/>
    </row>
    <row r="23" spans="1:9" ht="30.95" customHeight="1">
      <c r="A23" s="89" t="s">
        <v>232</v>
      </c>
      <c r="B23" s="89"/>
      <c r="C23" s="89"/>
      <c r="D23" s="89"/>
      <c r="E23" s="89"/>
      <c r="F23" s="89"/>
      <c r="G23" s="89"/>
      <c r="H23" s="89"/>
      <c r="I23" s="89"/>
    </row>
    <row r="24" spans="1:9" ht="15" customHeight="1">
      <c r="A24" s="90"/>
      <c r="B24" s="90"/>
      <c r="C24" s="14" t="s">
        <v>221</v>
      </c>
      <c r="D24" s="15" t="s">
        <v>233</v>
      </c>
      <c r="E24" s="15" t="s">
        <v>234</v>
      </c>
      <c r="F24" s="15" t="s">
        <v>223</v>
      </c>
      <c r="G24" s="4"/>
      <c r="H24" s="4"/>
      <c r="I24" s="4"/>
    </row>
    <row r="25" spans="1:9" ht="27" customHeight="1">
      <c r="A25" s="16" t="s">
        <v>235</v>
      </c>
      <c r="B25" s="17" t="s">
        <v>236</v>
      </c>
      <c r="C25" s="18">
        <v>431</v>
      </c>
      <c r="D25" s="18">
        <v>5</v>
      </c>
      <c r="E25" s="18">
        <v>5</v>
      </c>
      <c r="F25" s="19">
        <f>TRUNC(C25*((D25+E25)/2),2)</f>
        <v>2155</v>
      </c>
      <c r="G25" s="4"/>
      <c r="H25" s="4"/>
      <c r="I25" s="4"/>
    </row>
    <row r="26" spans="1:9" ht="27" customHeight="1">
      <c r="A26" s="16" t="s">
        <v>237</v>
      </c>
      <c r="B26" s="17" t="s">
        <v>236</v>
      </c>
      <c r="C26" s="18">
        <v>4</v>
      </c>
      <c r="D26" s="18">
        <v>10.5</v>
      </c>
      <c r="E26" s="18">
        <v>5</v>
      </c>
      <c r="F26" s="19">
        <f>TRUNC(C26*((D26+E26)/2),2)</f>
        <v>31</v>
      </c>
      <c r="G26" s="4"/>
      <c r="H26" s="4"/>
      <c r="I26" s="4"/>
    </row>
    <row r="27" spans="1:9" ht="27" customHeight="1">
      <c r="A27" s="16" t="s">
        <v>238</v>
      </c>
      <c r="B27" s="17" t="s">
        <v>236</v>
      </c>
      <c r="C27" s="18">
        <v>8.8000000000000007</v>
      </c>
      <c r="D27" s="18">
        <v>14.4</v>
      </c>
      <c r="E27" s="18">
        <v>4.3</v>
      </c>
      <c r="F27" s="19">
        <f>TRUNC(C27*((D27+E27)/2),2)</f>
        <v>82.28</v>
      </c>
      <c r="G27" s="4"/>
      <c r="H27" s="4"/>
      <c r="I27" s="4"/>
    </row>
    <row r="28" spans="1:9" ht="15" customHeight="1">
      <c r="A28" s="20"/>
      <c r="B28" s="21"/>
      <c r="C28" s="22"/>
      <c r="D28" s="22"/>
      <c r="E28" s="22"/>
      <c r="F28" s="23">
        <f>TRUNC(SUM(F25:F27),2)</f>
        <v>2268.2800000000002</v>
      </c>
      <c r="G28" s="4"/>
      <c r="H28" s="4"/>
      <c r="I28" s="4"/>
    </row>
    <row r="29" spans="1:9" ht="9.9499999999999993" customHeight="1">
      <c r="A29" s="86"/>
      <c r="B29" s="86"/>
      <c r="C29" s="86"/>
      <c r="D29" s="4"/>
      <c r="E29" s="4"/>
      <c r="F29" s="4"/>
      <c r="G29" s="4"/>
      <c r="H29" s="4"/>
      <c r="I29" s="4"/>
    </row>
    <row r="30" spans="1:9" ht="12" customHeight="1">
      <c r="A30" s="4"/>
      <c r="B30" s="4"/>
      <c r="C30" s="4"/>
      <c r="D30" s="91" t="str">
        <f>"TOTAL DA MEMÓRIA DE CÁLCULO: "&amp;TEXT(TRUNC(SUM(F28),2),"0,00")</f>
        <v>TOTAL DA MEMÓRIA DE CÁLCULO: 2268,28</v>
      </c>
      <c r="E30" s="91"/>
      <c r="F30" s="91"/>
      <c r="G30" s="91"/>
      <c r="H30" s="91"/>
      <c r="I30" s="91"/>
    </row>
    <row r="31" spans="1:9" ht="9.9499999999999993" customHeight="1">
      <c r="A31" s="86"/>
      <c r="B31" s="86"/>
      <c r="C31" s="86"/>
      <c r="D31" s="86"/>
      <c r="E31" s="4"/>
      <c r="F31" s="4"/>
      <c r="G31" s="4"/>
      <c r="H31" s="4"/>
      <c r="I31" s="4"/>
    </row>
    <row r="32" spans="1:9" ht="30.95" customHeight="1">
      <c r="A32" s="89" t="s">
        <v>239</v>
      </c>
      <c r="B32" s="89"/>
      <c r="C32" s="89"/>
      <c r="D32" s="89"/>
      <c r="E32" s="89"/>
      <c r="F32" s="89"/>
      <c r="G32" s="89"/>
      <c r="H32" s="89"/>
      <c r="I32" s="89"/>
    </row>
    <row r="33" spans="1:9" ht="15" customHeight="1">
      <c r="A33" s="90"/>
      <c r="B33" s="90"/>
      <c r="C33" s="15" t="s">
        <v>240</v>
      </c>
      <c r="D33" s="15" t="s">
        <v>241</v>
      </c>
      <c r="E33" s="15" t="s">
        <v>223</v>
      </c>
      <c r="F33" s="4"/>
      <c r="G33" s="4"/>
      <c r="H33" s="4"/>
      <c r="I33" s="4"/>
    </row>
    <row r="34" spans="1:9" ht="18.95" customHeight="1">
      <c r="A34" s="16" t="s">
        <v>242</v>
      </c>
      <c r="B34" s="17" t="s">
        <v>243</v>
      </c>
      <c r="C34" s="18">
        <v>2268.2800000000002</v>
      </c>
      <c r="D34" s="18">
        <v>0.2</v>
      </c>
      <c r="E34" s="19">
        <f>TRUNC(C34*D34,2)</f>
        <v>453.65</v>
      </c>
      <c r="F34" s="4"/>
      <c r="G34" s="4"/>
      <c r="H34" s="4"/>
      <c r="I34" s="4"/>
    </row>
    <row r="35" spans="1:9" ht="15" customHeight="1">
      <c r="A35" s="20"/>
      <c r="B35" s="21"/>
      <c r="C35" s="22"/>
      <c r="D35" s="22"/>
      <c r="E35" s="23">
        <f>TRUNC(SUM(E34:E34),2)</f>
        <v>453.65</v>
      </c>
      <c r="F35" s="4"/>
      <c r="G35" s="4"/>
      <c r="H35" s="4"/>
      <c r="I35" s="4"/>
    </row>
    <row r="36" spans="1:9" ht="9.9499999999999993" customHeight="1">
      <c r="A36" s="86"/>
      <c r="B36" s="86"/>
      <c r="C36" s="86"/>
      <c r="D36" s="4"/>
      <c r="E36" s="4"/>
      <c r="F36" s="4"/>
      <c r="G36" s="4"/>
      <c r="H36" s="4"/>
      <c r="I36" s="4"/>
    </row>
    <row r="37" spans="1:9" ht="12" customHeight="1">
      <c r="A37" s="4"/>
      <c r="B37" s="4"/>
      <c r="C37" s="4"/>
      <c r="D37" s="91" t="str">
        <f>"TOTAL DA MEMÓRIA DE CÁLCULO: "&amp;TEXT(TRUNC(SUM(E35),2),"0,00")</f>
        <v>TOTAL DA MEMÓRIA DE CÁLCULO: 453,65</v>
      </c>
      <c r="E37" s="91"/>
      <c r="F37" s="91"/>
      <c r="G37" s="91"/>
      <c r="H37" s="91"/>
      <c r="I37" s="91"/>
    </row>
    <row r="38" spans="1:9" ht="9.9499999999999993" customHeight="1">
      <c r="A38" s="86"/>
      <c r="B38" s="86"/>
      <c r="C38" s="86"/>
      <c r="D38" s="86"/>
      <c r="E38" s="4"/>
      <c r="F38" s="4"/>
      <c r="G38" s="4"/>
      <c r="H38" s="4"/>
      <c r="I38" s="4"/>
    </row>
    <row r="39" spans="1:9" ht="30.95" customHeight="1">
      <c r="A39" s="89" t="s">
        <v>244</v>
      </c>
      <c r="B39" s="89"/>
      <c r="C39" s="89"/>
      <c r="D39" s="89"/>
      <c r="E39" s="89"/>
      <c r="F39" s="89"/>
      <c r="G39" s="89"/>
      <c r="H39" s="89"/>
      <c r="I39" s="89"/>
    </row>
    <row r="40" spans="1:9" ht="15" customHeight="1">
      <c r="A40" s="90"/>
      <c r="B40" s="90"/>
      <c r="C40" s="15" t="s">
        <v>240</v>
      </c>
      <c r="D40" s="15" t="s">
        <v>241</v>
      </c>
      <c r="E40" s="15" t="s">
        <v>245</v>
      </c>
      <c r="F40" s="15" t="s">
        <v>223</v>
      </c>
      <c r="G40" s="4"/>
      <c r="H40" s="4"/>
      <c r="I40" s="4"/>
    </row>
    <row r="41" spans="1:9" ht="18.95" customHeight="1">
      <c r="A41" s="16" t="s">
        <v>242</v>
      </c>
      <c r="B41" s="17" t="s">
        <v>246</v>
      </c>
      <c r="C41" s="18">
        <v>2268.2800000000002</v>
      </c>
      <c r="D41" s="18">
        <v>0.2</v>
      </c>
      <c r="E41" s="18">
        <v>6</v>
      </c>
      <c r="F41" s="19">
        <f>TRUNC(C41*D41*E41,2)</f>
        <v>2721.93</v>
      </c>
      <c r="G41" s="4"/>
      <c r="H41" s="4"/>
      <c r="I41" s="4"/>
    </row>
    <row r="42" spans="1:9" ht="15" customHeight="1">
      <c r="A42" s="20"/>
      <c r="B42" s="21"/>
      <c r="C42" s="22"/>
      <c r="D42" s="22"/>
      <c r="E42" s="22"/>
      <c r="F42" s="23">
        <f>TRUNC(SUM(F41:F41),2)</f>
        <v>2721.93</v>
      </c>
      <c r="G42" s="4"/>
      <c r="H42" s="4"/>
      <c r="I42" s="4"/>
    </row>
    <row r="43" spans="1:9" ht="9.9499999999999993" customHeight="1">
      <c r="A43" s="86"/>
      <c r="B43" s="86"/>
      <c r="C43" s="86"/>
      <c r="D43" s="4"/>
      <c r="E43" s="4"/>
      <c r="F43" s="4"/>
      <c r="G43" s="4"/>
      <c r="H43" s="4"/>
      <c r="I43" s="4"/>
    </row>
    <row r="44" spans="1:9" ht="12" customHeight="1">
      <c r="A44" s="4"/>
      <c r="B44" s="4"/>
      <c r="C44" s="4"/>
      <c r="D44" s="91" t="str">
        <f>"TOTAL DA MEMÓRIA DE CÁLCULO: "&amp;TEXT(TRUNC(SUM(F42),2),"0,00")</f>
        <v>TOTAL DA MEMÓRIA DE CÁLCULO: 2721,93</v>
      </c>
      <c r="E44" s="91"/>
      <c r="F44" s="91"/>
      <c r="G44" s="91"/>
      <c r="H44" s="91"/>
      <c r="I44" s="91"/>
    </row>
    <row r="45" spans="1:9" ht="9.9499999999999993" customHeight="1">
      <c r="A45" s="86"/>
      <c r="B45" s="86"/>
      <c r="C45" s="86"/>
      <c r="D45" s="86"/>
      <c r="E45" s="4"/>
      <c r="F45" s="4"/>
      <c r="G45" s="4"/>
      <c r="H45" s="4"/>
      <c r="I45" s="4"/>
    </row>
    <row r="46" spans="1:9" ht="30.95" customHeight="1">
      <c r="A46" s="89" t="s">
        <v>247</v>
      </c>
      <c r="B46" s="89"/>
      <c r="C46" s="89"/>
      <c r="D46" s="89"/>
      <c r="E46" s="89"/>
      <c r="F46" s="89"/>
      <c r="G46" s="89"/>
      <c r="H46" s="89"/>
      <c r="I46" s="89"/>
    </row>
    <row r="47" spans="1:9" ht="15" customHeight="1">
      <c r="A47" s="90"/>
      <c r="B47" s="90"/>
      <c r="C47" s="14" t="s">
        <v>221</v>
      </c>
      <c r="D47" s="15" t="s">
        <v>233</v>
      </c>
      <c r="E47" s="15" t="s">
        <v>234</v>
      </c>
      <c r="F47" s="15" t="s">
        <v>241</v>
      </c>
      <c r="G47" s="15" t="s">
        <v>223</v>
      </c>
      <c r="H47" s="4"/>
      <c r="I47" s="4"/>
    </row>
    <row r="48" spans="1:9" ht="36" customHeight="1">
      <c r="A48" s="16" t="s">
        <v>235</v>
      </c>
      <c r="B48" s="17" t="s">
        <v>248</v>
      </c>
      <c r="C48" s="18">
        <v>431</v>
      </c>
      <c r="D48" s="18">
        <v>4</v>
      </c>
      <c r="E48" s="18">
        <v>4</v>
      </c>
      <c r="F48" s="18">
        <v>0.12</v>
      </c>
      <c r="G48" s="19">
        <f>TRUNC(C48*((D48+E48)/2)*F48,2)</f>
        <v>206.88</v>
      </c>
      <c r="H48" s="4"/>
      <c r="I48" s="4"/>
    </row>
    <row r="49" spans="1:9" ht="36" customHeight="1">
      <c r="A49" s="16" t="s">
        <v>237</v>
      </c>
      <c r="B49" s="17" t="s">
        <v>248</v>
      </c>
      <c r="C49" s="18">
        <v>4</v>
      </c>
      <c r="D49" s="18">
        <v>10.5</v>
      </c>
      <c r="E49" s="18">
        <v>4</v>
      </c>
      <c r="F49" s="18">
        <v>0.12</v>
      </c>
      <c r="G49" s="19">
        <f>TRUNC(C49*((D49+E49)/2)*F49,2)</f>
        <v>3.48</v>
      </c>
      <c r="H49" s="4"/>
      <c r="I49" s="4"/>
    </row>
    <row r="50" spans="1:9" ht="36" customHeight="1">
      <c r="A50" s="16" t="s">
        <v>238</v>
      </c>
      <c r="B50" s="17" t="s">
        <v>248</v>
      </c>
      <c r="C50" s="18">
        <v>8.8000000000000007</v>
      </c>
      <c r="D50" s="18">
        <v>14.4</v>
      </c>
      <c r="E50" s="18">
        <v>3.3</v>
      </c>
      <c r="F50" s="18">
        <v>0.12</v>
      </c>
      <c r="G50" s="19">
        <f>TRUNC(C50*((D50+E50)/2)*F50,2)</f>
        <v>9.34</v>
      </c>
      <c r="H50" s="4"/>
      <c r="I50" s="4"/>
    </row>
    <row r="51" spans="1:9" ht="15" customHeight="1">
      <c r="A51" s="20"/>
      <c r="B51" s="21"/>
      <c r="C51" s="22"/>
      <c r="D51" s="22"/>
      <c r="E51" s="22"/>
      <c r="F51" s="22"/>
      <c r="G51" s="23">
        <f>TRUNC(SUM(G48:G50),2)</f>
        <v>219.7</v>
      </c>
      <c r="H51" s="4"/>
      <c r="I51" s="4"/>
    </row>
    <row r="52" spans="1:9" ht="9.9499999999999993" customHeight="1">
      <c r="A52" s="86"/>
      <c r="B52" s="86"/>
      <c r="C52" s="86"/>
      <c r="D52" s="4"/>
      <c r="E52" s="4"/>
      <c r="F52" s="4"/>
      <c r="G52" s="4"/>
      <c r="H52" s="4"/>
      <c r="I52" s="4"/>
    </row>
    <row r="53" spans="1:9" ht="12" customHeight="1">
      <c r="A53" s="4"/>
      <c r="B53" s="4"/>
      <c r="C53" s="4"/>
      <c r="D53" s="91" t="str">
        <f>"TOTAL DA MEMÓRIA DE CÁLCULO: "&amp;TEXT(TRUNC(SUM(G51),2),"0,00")</f>
        <v>TOTAL DA MEMÓRIA DE CÁLCULO: 219,70</v>
      </c>
      <c r="E53" s="91"/>
      <c r="F53" s="91"/>
      <c r="G53" s="91"/>
      <c r="H53" s="91"/>
      <c r="I53" s="91"/>
    </row>
    <row r="54" spans="1:9" ht="9.9499999999999993" customHeight="1">
      <c r="A54" s="86"/>
      <c r="B54" s="86"/>
      <c r="C54" s="86"/>
      <c r="D54" s="86"/>
      <c r="E54" s="4"/>
      <c r="F54" s="4"/>
      <c r="G54" s="4"/>
      <c r="H54" s="4"/>
      <c r="I54" s="4"/>
    </row>
    <row r="55" spans="1:9" ht="30.95" customHeight="1">
      <c r="A55" s="89" t="s">
        <v>249</v>
      </c>
      <c r="B55" s="89"/>
      <c r="C55" s="89"/>
      <c r="D55" s="89"/>
      <c r="E55" s="89"/>
      <c r="F55" s="89"/>
      <c r="G55" s="89"/>
      <c r="H55" s="89"/>
      <c r="I55" s="89"/>
    </row>
    <row r="56" spans="1:9" ht="15" customHeight="1">
      <c r="A56" s="90"/>
      <c r="B56" s="90"/>
      <c r="C56" s="14" t="s">
        <v>221</v>
      </c>
      <c r="D56" s="15" t="s">
        <v>233</v>
      </c>
      <c r="E56" s="15" t="s">
        <v>234</v>
      </c>
      <c r="F56" s="15" t="s">
        <v>223</v>
      </c>
      <c r="G56" s="4"/>
      <c r="H56" s="4"/>
      <c r="I56" s="4"/>
    </row>
    <row r="57" spans="1:9" ht="27" customHeight="1">
      <c r="A57" s="16" t="s">
        <v>235</v>
      </c>
      <c r="B57" s="17" t="s">
        <v>236</v>
      </c>
      <c r="C57" s="18">
        <v>431</v>
      </c>
      <c r="D57" s="18">
        <v>3.4</v>
      </c>
      <c r="E57" s="18">
        <v>3.4</v>
      </c>
      <c r="F57" s="19">
        <f>TRUNC(C57*((D57+E57)/2),2)</f>
        <v>1465.4</v>
      </c>
      <c r="G57" s="4"/>
      <c r="H57" s="4"/>
      <c r="I57" s="4"/>
    </row>
    <row r="58" spans="1:9" ht="27" customHeight="1">
      <c r="A58" s="16" t="s">
        <v>237</v>
      </c>
      <c r="B58" s="17" t="s">
        <v>236</v>
      </c>
      <c r="C58" s="18">
        <v>4</v>
      </c>
      <c r="D58" s="18">
        <v>9.9</v>
      </c>
      <c r="E58" s="18">
        <v>3.4</v>
      </c>
      <c r="F58" s="19">
        <f>TRUNC(C58*((D58+E58)/2),2)</f>
        <v>26.6</v>
      </c>
      <c r="G58" s="4"/>
      <c r="H58" s="4"/>
      <c r="I58" s="4"/>
    </row>
    <row r="59" spans="1:9" ht="27" customHeight="1">
      <c r="A59" s="16" t="s">
        <v>238</v>
      </c>
      <c r="B59" s="17" t="s">
        <v>236</v>
      </c>
      <c r="C59" s="18">
        <v>8.8000000000000007</v>
      </c>
      <c r="D59" s="18">
        <v>14</v>
      </c>
      <c r="E59" s="18">
        <v>2.7</v>
      </c>
      <c r="F59" s="19">
        <f>TRUNC(C59*((D59+E59)/2),2)</f>
        <v>73.48</v>
      </c>
      <c r="G59" s="4"/>
      <c r="H59" s="4"/>
      <c r="I59" s="4"/>
    </row>
    <row r="60" spans="1:9" ht="15" customHeight="1">
      <c r="A60" s="20"/>
      <c r="B60" s="21"/>
      <c r="C60" s="22"/>
      <c r="D60" s="22"/>
      <c r="E60" s="22"/>
      <c r="F60" s="23">
        <f>TRUNC(SUM(F57:F59),2)</f>
        <v>1565.48</v>
      </c>
      <c r="G60" s="4"/>
      <c r="H60" s="4"/>
      <c r="I60" s="4"/>
    </row>
    <row r="61" spans="1:9" ht="9.9499999999999993" customHeight="1">
      <c r="A61" s="86"/>
      <c r="B61" s="86"/>
      <c r="C61" s="86"/>
      <c r="D61" s="4"/>
      <c r="E61" s="4"/>
      <c r="F61" s="4"/>
      <c r="G61" s="4"/>
      <c r="H61" s="4"/>
      <c r="I61" s="4"/>
    </row>
    <row r="62" spans="1:9" ht="12" customHeight="1">
      <c r="A62" s="4"/>
      <c r="B62" s="4"/>
      <c r="C62" s="4"/>
      <c r="D62" s="91" t="str">
        <f>"TOTAL DA MEMÓRIA DE CÁLCULO: "&amp;TEXT(TRUNC(SUM(F60),2),"0,00")</f>
        <v>TOTAL DA MEMÓRIA DE CÁLCULO: 1565,48</v>
      </c>
      <c r="E62" s="91"/>
      <c r="F62" s="91"/>
      <c r="G62" s="91"/>
      <c r="H62" s="91"/>
      <c r="I62" s="91"/>
    </row>
    <row r="63" spans="1:9" ht="9.9499999999999993" customHeight="1">
      <c r="A63" s="86"/>
      <c r="B63" s="86"/>
      <c r="C63" s="86"/>
      <c r="D63" s="86"/>
      <c r="E63" s="4"/>
      <c r="F63" s="4"/>
      <c r="G63" s="4"/>
      <c r="H63" s="4"/>
      <c r="I63" s="4"/>
    </row>
    <row r="64" spans="1:9" ht="42.95" customHeight="1">
      <c r="A64" s="89" t="s">
        <v>250</v>
      </c>
      <c r="B64" s="89"/>
      <c r="C64" s="89"/>
      <c r="D64" s="89"/>
      <c r="E64" s="89"/>
      <c r="F64" s="89"/>
      <c r="G64" s="89"/>
      <c r="H64" s="89"/>
      <c r="I64" s="89"/>
    </row>
    <row r="65" spans="1:9" ht="15" customHeight="1">
      <c r="A65" s="90"/>
      <c r="B65" s="90"/>
      <c r="C65" s="14" t="s">
        <v>221</v>
      </c>
      <c r="D65" s="15" t="s">
        <v>223</v>
      </c>
      <c r="E65" s="4"/>
      <c r="F65" s="4"/>
      <c r="G65" s="4"/>
      <c r="H65" s="4"/>
      <c r="I65" s="4"/>
    </row>
    <row r="66" spans="1:9" ht="27" customHeight="1">
      <c r="A66" s="16" t="s">
        <v>251</v>
      </c>
      <c r="B66" s="17" t="s">
        <v>221</v>
      </c>
      <c r="C66" s="18">
        <v>406.1</v>
      </c>
      <c r="D66" s="19">
        <f t="shared" ref="D66:D71" si="0">TRUNC(C66,2)</f>
        <v>406.1</v>
      </c>
      <c r="E66" s="4"/>
      <c r="F66" s="4"/>
      <c r="G66" s="4"/>
      <c r="H66" s="4"/>
      <c r="I66" s="4"/>
    </row>
    <row r="67" spans="1:9" ht="27" customHeight="1">
      <c r="A67" s="16" t="s">
        <v>252</v>
      </c>
      <c r="B67" s="17" t="s">
        <v>221</v>
      </c>
      <c r="C67" s="18">
        <v>431</v>
      </c>
      <c r="D67" s="19">
        <f t="shared" si="0"/>
        <v>431</v>
      </c>
      <c r="E67" s="4"/>
      <c r="F67" s="4"/>
      <c r="G67" s="4"/>
      <c r="H67" s="4"/>
      <c r="I67" s="4"/>
    </row>
    <row r="68" spans="1:9" ht="27" customHeight="1">
      <c r="A68" s="16" t="s">
        <v>253</v>
      </c>
      <c r="B68" s="17" t="s">
        <v>221</v>
      </c>
      <c r="C68" s="18">
        <v>4</v>
      </c>
      <c r="D68" s="19">
        <f t="shared" si="0"/>
        <v>4</v>
      </c>
      <c r="E68" s="4"/>
      <c r="F68" s="4"/>
      <c r="G68" s="4"/>
      <c r="H68" s="4"/>
      <c r="I68" s="4"/>
    </row>
    <row r="69" spans="1:9" ht="27" customHeight="1">
      <c r="A69" s="16" t="s">
        <v>254</v>
      </c>
      <c r="B69" s="17" t="s">
        <v>221</v>
      </c>
      <c r="C69" s="18">
        <v>4</v>
      </c>
      <c r="D69" s="19">
        <f t="shared" si="0"/>
        <v>4</v>
      </c>
      <c r="E69" s="4"/>
      <c r="F69" s="4"/>
      <c r="G69" s="4"/>
      <c r="H69" s="4"/>
      <c r="I69" s="4"/>
    </row>
    <row r="70" spans="1:9" ht="27" customHeight="1">
      <c r="A70" s="16" t="s">
        <v>255</v>
      </c>
      <c r="B70" s="17" t="s">
        <v>221</v>
      </c>
      <c r="C70" s="18">
        <v>8.8000000000000007</v>
      </c>
      <c r="D70" s="19">
        <f t="shared" si="0"/>
        <v>8.8000000000000007</v>
      </c>
      <c r="E70" s="4"/>
      <c r="F70" s="4"/>
      <c r="G70" s="4"/>
      <c r="H70" s="4"/>
      <c r="I70" s="4"/>
    </row>
    <row r="71" spans="1:9" ht="27" customHeight="1">
      <c r="A71" s="16" t="s">
        <v>256</v>
      </c>
      <c r="B71" s="17" t="s">
        <v>221</v>
      </c>
      <c r="C71" s="18">
        <v>8.8000000000000007</v>
      </c>
      <c r="D71" s="19">
        <f t="shared" si="0"/>
        <v>8.8000000000000007</v>
      </c>
      <c r="E71" s="4"/>
      <c r="F71" s="4"/>
      <c r="G71" s="4"/>
      <c r="H71" s="4"/>
      <c r="I71" s="4"/>
    </row>
    <row r="72" spans="1:9" ht="15" customHeight="1">
      <c r="A72" s="20"/>
      <c r="B72" s="21"/>
      <c r="C72" s="22"/>
      <c r="D72" s="23">
        <f>TRUNC(SUM(D66:D71),2)</f>
        <v>862.7</v>
      </c>
      <c r="E72" s="4"/>
      <c r="F72" s="4"/>
      <c r="G72" s="4"/>
      <c r="H72" s="4"/>
      <c r="I72" s="4"/>
    </row>
    <row r="73" spans="1:9" ht="9.9499999999999993" customHeight="1">
      <c r="A73" s="86"/>
      <c r="B73" s="86"/>
      <c r="C73" s="86"/>
      <c r="D73" s="4"/>
      <c r="E73" s="4"/>
      <c r="F73" s="4"/>
      <c r="G73" s="4"/>
      <c r="H73" s="4"/>
      <c r="I73" s="4"/>
    </row>
    <row r="74" spans="1:9" ht="12" customHeight="1">
      <c r="A74" s="4"/>
      <c r="B74" s="4"/>
      <c r="C74" s="4"/>
      <c r="D74" s="91" t="str">
        <f>"TOTAL DA MEMÓRIA DE CÁLCULO: "&amp;TEXT(TRUNC(SUM(D72),2),"0,00")</f>
        <v>TOTAL DA MEMÓRIA DE CÁLCULO: 862,70</v>
      </c>
      <c r="E74" s="91"/>
      <c r="F74" s="91"/>
      <c r="G74" s="91"/>
      <c r="H74" s="91"/>
      <c r="I74" s="91"/>
    </row>
    <row r="75" spans="1:9" ht="9.9499999999999993" customHeight="1">
      <c r="A75" s="86"/>
      <c r="B75" s="86"/>
      <c r="C75" s="86"/>
      <c r="D75" s="86"/>
      <c r="E75" s="4"/>
      <c r="F75" s="4"/>
      <c r="G75" s="4"/>
      <c r="H75" s="4"/>
      <c r="I75" s="4"/>
    </row>
    <row r="76" spans="1:9" ht="30.95" customHeight="1">
      <c r="A76" s="89" t="s">
        <v>257</v>
      </c>
      <c r="B76" s="89"/>
      <c r="C76" s="89"/>
      <c r="D76" s="89"/>
      <c r="E76" s="89"/>
      <c r="F76" s="89"/>
      <c r="G76" s="89"/>
      <c r="H76" s="89"/>
      <c r="I76" s="89"/>
    </row>
    <row r="77" spans="1:9" ht="15" customHeight="1">
      <c r="A77" s="90"/>
      <c r="B77" s="90"/>
      <c r="C77" s="14" t="s">
        <v>221</v>
      </c>
      <c r="D77" s="24" t="s">
        <v>230</v>
      </c>
      <c r="E77" s="15" t="s">
        <v>223</v>
      </c>
      <c r="F77" s="4"/>
      <c r="G77" s="4"/>
      <c r="H77" s="4"/>
      <c r="I77" s="4"/>
    </row>
    <row r="78" spans="1:9" ht="18.95" customHeight="1">
      <c r="A78" s="16" t="s">
        <v>258</v>
      </c>
      <c r="B78" s="17" t="s">
        <v>259</v>
      </c>
      <c r="C78" s="18">
        <v>5</v>
      </c>
      <c r="D78" s="18">
        <v>23</v>
      </c>
      <c r="E78" s="19">
        <f>TRUNC(C78*D78,2)</f>
        <v>115</v>
      </c>
      <c r="F78" s="4"/>
      <c r="G78" s="4"/>
      <c r="H78" s="4"/>
      <c r="I78" s="4"/>
    </row>
    <row r="79" spans="1:9" ht="15" customHeight="1">
      <c r="A79" s="20"/>
      <c r="B79" s="21"/>
      <c r="C79" s="22"/>
      <c r="D79" s="22"/>
      <c r="E79" s="23">
        <f>TRUNC(SUM(E78:E78),2)</f>
        <v>115</v>
      </c>
      <c r="F79" s="4"/>
      <c r="G79" s="4"/>
      <c r="H79" s="4"/>
      <c r="I79" s="4"/>
    </row>
    <row r="80" spans="1:9" ht="9.9499999999999993" customHeight="1">
      <c r="A80" s="86"/>
      <c r="B80" s="86"/>
      <c r="C80" s="86"/>
      <c r="D80" s="4"/>
      <c r="E80" s="4"/>
      <c r="F80" s="4"/>
      <c r="G80" s="4"/>
      <c r="H80" s="4"/>
      <c r="I80" s="4"/>
    </row>
    <row r="81" spans="1:9" ht="12" customHeight="1">
      <c r="A81" s="4"/>
      <c r="B81" s="4"/>
      <c r="C81" s="4"/>
      <c r="D81" s="91" t="str">
        <f>"TOTAL DA MEMÓRIA DE CÁLCULO: "&amp;TEXT(TRUNC(SUM(E79),2),"0,00")</f>
        <v>TOTAL DA MEMÓRIA DE CÁLCULO: 115,00</v>
      </c>
      <c r="E81" s="91"/>
      <c r="F81" s="91"/>
      <c r="G81" s="91"/>
      <c r="H81" s="91"/>
      <c r="I81" s="91"/>
    </row>
    <row r="82" spans="1:9" ht="9.9499999999999993" customHeight="1">
      <c r="A82" s="86"/>
      <c r="B82" s="86"/>
      <c r="C82" s="86"/>
      <c r="D82" s="86"/>
      <c r="E82" s="4"/>
      <c r="F82" s="4"/>
      <c r="G82" s="4"/>
      <c r="H82" s="4"/>
      <c r="I82" s="4"/>
    </row>
    <row r="83" spans="1:9" ht="30.95" customHeight="1">
      <c r="A83" s="89" t="s">
        <v>260</v>
      </c>
      <c r="B83" s="89"/>
      <c r="C83" s="89"/>
      <c r="D83" s="89"/>
      <c r="E83" s="89"/>
      <c r="F83" s="89"/>
      <c r="G83" s="89"/>
      <c r="H83" s="89"/>
      <c r="I83" s="89"/>
    </row>
    <row r="84" spans="1:9" ht="15" customHeight="1">
      <c r="A84" s="90"/>
      <c r="B84" s="90"/>
      <c r="C84" s="14" t="s">
        <v>221</v>
      </c>
      <c r="D84" s="15" t="s">
        <v>223</v>
      </c>
      <c r="E84" s="4"/>
      <c r="F84" s="4"/>
      <c r="G84" s="4"/>
      <c r="H84" s="4"/>
      <c r="I84" s="4"/>
    </row>
    <row r="85" spans="1:9" ht="27" customHeight="1">
      <c r="A85" s="16" t="s">
        <v>251</v>
      </c>
      <c r="B85" s="17" t="s">
        <v>221</v>
      </c>
      <c r="C85" s="18">
        <v>406.1</v>
      </c>
      <c r="D85" s="19">
        <f t="shared" ref="D85:D90" si="1">TRUNC(C85,2)</f>
        <v>406.1</v>
      </c>
      <c r="E85" s="4"/>
      <c r="F85" s="4"/>
      <c r="G85" s="4"/>
      <c r="H85" s="4"/>
      <c r="I85" s="4"/>
    </row>
    <row r="86" spans="1:9" ht="27" customHeight="1">
      <c r="A86" s="16" t="s">
        <v>252</v>
      </c>
      <c r="B86" s="17" t="s">
        <v>221</v>
      </c>
      <c r="C86" s="18">
        <v>431</v>
      </c>
      <c r="D86" s="19">
        <f t="shared" si="1"/>
        <v>431</v>
      </c>
      <c r="E86" s="4"/>
      <c r="F86" s="4"/>
      <c r="G86" s="4"/>
      <c r="H86" s="4"/>
      <c r="I86" s="4"/>
    </row>
    <row r="87" spans="1:9" ht="27" customHeight="1">
      <c r="A87" s="16" t="s">
        <v>253</v>
      </c>
      <c r="B87" s="17" t="s">
        <v>221</v>
      </c>
      <c r="C87" s="18">
        <v>4</v>
      </c>
      <c r="D87" s="19">
        <f t="shared" si="1"/>
        <v>4</v>
      </c>
      <c r="E87" s="4"/>
      <c r="F87" s="4"/>
      <c r="G87" s="4"/>
      <c r="H87" s="4"/>
      <c r="I87" s="4"/>
    </row>
    <row r="88" spans="1:9" ht="27" customHeight="1">
      <c r="A88" s="16" t="s">
        <v>254</v>
      </c>
      <c r="B88" s="17" t="s">
        <v>221</v>
      </c>
      <c r="C88" s="18">
        <v>4</v>
      </c>
      <c r="D88" s="19">
        <f t="shared" si="1"/>
        <v>4</v>
      </c>
      <c r="E88" s="4"/>
      <c r="F88" s="4"/>
      <c r="G88" s="4"/>
      <c r="H88" s="4"/>
      <c r="I88" s="4"/>
    </row>
    <row r="89" spans="1:9" ht="27" customHeight="1">
      <c r="A89" s="16" t="s">
        <v>255</v>
      </c>
      <c r="B89" s="17" t="s">
        <v>221</v>
      </c>
      <c r="C89" s="18">
        <v>8.8000000000000007</v>
      </c>
      <c r="D89" s="19">
        <f t="shared" si="1"/>
        <v>8.8000000000000007</v>
      </c>
      <c r="E89" s="4"/>
      <c r="F89" s="4"/>
      <c r="G89" s="4"/>
      <c r="H89" s="4"/>
      <c r="I89" s="4"/>
    </row>
    <row r="90" spans="1:9" ht="27" customHeight="1">
      <c r="A90" s="16" t="s">
        <v>256</v>
      </c>
      <c r="B90" s="17" t="s">
        <v>221</v>
      </c>
      <c r="C90" s="18">
        <v>8.8000000000000007</v>
      </c>
      <c r="D90" s="19">
        <f t="shared" si="1"/>
        <v>8.8000000000000007</v>
      </c>
      <c r="E90" s="4"/>
      <c r="F90" s="4"/>
      <c r="G90" s="4"/>
      <c r="H90" s="4"/>
      <c r="I90" s="4"/>
    </row>
    <row r="91" spans="1:9" ht="15" customHeight="1">
      <c r="A91" s="20"/>
      <c r="B91" s="21"/>
      <c r="C91" s="22"/>
      <c r="D91" s="23">
        <f>TRUNC(SUM(D85:D90),2)</f>
        <v>862.7</v>
      </c>
      <c r="E91" s="4"/>
      <c r="F91" s="4"/>
      <c r="G91" s="4"/>
      <c r="H91" s="4"/>
      <c r="I91" s="4"/>
    </row>
    <row r="92" spans="1:9" ht="9.9499999999999993" customHeight="1">
      <c r="A92" s="86"/>
      <c r="B92" s="86"/>
      <c r="C92" s="86"/>
      <c r="D92" s="4"/>
      <c r="E92" s="4"/>
      <c r="F92" s="4"/>
      <c r="G92" s="4"/>
      <c r="H92" s="4"/>
      <c r="I92" s="4"/>
    </row>
    <row r="93" spans="1:9" ht="12" customHeight="1">
      <c r="A93" s="4"/>
      <c r="B93" s="4"/>
      <c r="C93" s="4"/>
      <c r="D93" s="91" t="str">
        <f>"TOTAL DA MEMÓRIA DE CÁLCULO: "&amp;TEXT(TRUNC(SUM(D91),2),"0,00")</f>
        <v>TOTAL DA MEMÓRIA DE CÁLCULO: 862,70</v>
      </c>
      <c r="E93" s="91"/>
      <c r="F93" s="91"/>
      <c r="G93" s="91"/>
      <c r="H93" s="91"/>
      <c r="I93" s="91"/>
    </row>
    <row r="94" spans="1:9" ht="9.9499999999999993" customHeight="1">
      <c r="A94" s="86"/>
      <c r="B94" s="86"/>
      <c r="C94" s="86"/>
      <c r="D94" s="86"/>
      <c r="E94" s="4"/>
      <c r="F94" s="4"/>
      <c r="G94" s="4"/>
      <c r="H94" s="4"/>
      <c r="I94" s="4"/>
    </row>
    <row r="95" spans="1:9" ht="30.95" customHeight="1">
      <c r="A95" s="89" t="s">
        <v>261</v>
      </c>
      <c r="B95" s="89"/>
      <c r="C95" s="89"/>
      <c r="D95" s="89"/>
      <c r="E95" s="89"/>
      <c r="F95" s="89"/>
      <c r="G95" s="89"/>
      <c r="H95" s="89"/>
      <c r="I95" s="89"/>
    </row>
    <row r="96" spans="1:9" ht="15" customHeight="1">
      <c r="A96" s="90"/>
      <c r="B96" s="90"/>
      <c r="C96" s="15" t="s">
        <v>240</v>
      </c>
      <c r="D96" s="15" t="s">
        <v>262</v>
      </c>
      <c r="E96" s="15" t="s">
        <v>245</v>
      </c>
      <c r="F96" s="15" t="s">
        <v>223</v>
      </c>
      <c r="G96" s="4"/>
      <c r="H96" s="4"/>
      <c r="I96" s="4"/>
    </row>
    <row r="97" spans="1:9" ht="12.95" customHeight="1">
      <c r="A97" s="16" t="s">
        <v>263</v>
      </c>
      <c r="B97" s="17" t="s">
        <v>264</v>
      </c>
      <c r="C97" s="18">
        <v>0</v>
      </c>
      <c r="D97" s="18">
        <v>219.7</v>
      </c>
      <c r="E97" s="18">
        <v>30</v>
      </c>
      <c r="F97" s="19">
        <f>TRUNC(D97*E97,2)</f>
        <v>6591</v>
      </c>
      <c r="G97" s="4"/>
      <c r="H97" s="4"/>
      <c r="I97" s="4"/>
    </row>
    <row r="98" spans="1:9" ht="27" customHeight="1">
      <c r="A98" s="16" t="s">
        <v>265</v>
      </c>
      <c r="B98" s="17" t="s">
        <v>266</v>
      </c>
      <c r="C98" s="18">
        <v>1565.48</v>
      </c>
      <c r="D98" s="18">
        <v>0.1</v>
      </c>
      <c r="E98" s="18">
        <v>30</v>
      </c>
      <c r="F98" s="19">
        <f>TRUNC(C98*D98*E98,2)</f>
        <v>4696.4399999999996</v>
      </c>
      <c r="G98" s="4"/>
      <c r="H98" s="4"/>
      <c r="I98" s="4"/>
    </row>
    <row r="99" spans="1:9" ht="27" customHeight="1">
      <c r="A99" s="16" t="s">
        <v>267</v>
      </c>
      <c r="B99" s="17" t="s">
        <v>266</v>
      </c>
      <c r="C99" s="18">
        <v>1565.48</v>
      </c>
      <c r="D99" s="18">
        <v>0.11</v>
      </c>
      <c r="E99" s="18">
        <v>30</v>
      </c>
      <c r="F99" s="19">
        <f>TRUNC(C99*D99*E99,2)</f>
        <v>5166.08</v>
      </c>
      <c r="G99" s="4"/>
      <c r="H99" s="4"/>
      <c r="I99" s="4"/>
    </row>
    <row r="100" spans="1:9" ht="15" customHeight="1">
      <c r="A100" s="20"/>
      <c r="B100" s="21"/>
      <c r="C100" s="22"/>
      <c r="D100" s="22"/>
      <c r="E100" s="22"/>
      <c r="F100" s="23">
        <f>TRUNC(SUM(F97:F99),2)</f>
        <v>16453.52</v>
      </c>
      <c r="G100" s="4"/>
      <c r="H100" s="4"/>
      <c r="I100" s="4"/>
    </row>
    <row r="101" spans="1:9" ht="9.9499999999999993" customHeight="1">
      <c r="A101" s="86"/>
      <c r="B101" s="86"/>
      <c r="C101" s="86"/>
      <c r="D101" s="4"/>
      <c r="E101" s="4"/>
      <c r="F101" s="4"/>
      <c r="G101" s="4"/>
      <c r="H101" s="4"/>
      <c r="I101" s="4"/>
    </row>
    <row r="102" spans="1:9" ht="12" customHeight="1">
      <c r="A102" s="4"/>
      <c r="B102" s="4"/>
      <c r="C102" s="4"/>
      <c r="D102" s="91" t="str">
        <f>"TOTAL DA MEMÓRIA DE CÁLCULO: "&amp;TEXT(TRUNC(SUM(F100),2),"0,00")</f>
        <v>TOTAL DA MEMÓRIA DE CÁLCULO: 16453,52</v>
      </c>
      <c r="E102" s="91"/>
      <c r="F102" s="91"/>
      <c r="G102" s="91"/>
      <c r="H102" s="91"/>
      <c r="I102" s="91"/>
    </row>
    <row r="103" spans="1:9" ht="9.9499999999999993" customHeight="1">
      <c r="A103" s="86"/>
      <c r="B103" s="86"/>
      <c r="C103" s="86"/>
      <c r="D103" s="86"/>
      <c r="E103" s="4"/>
      <c r="F103" s="4"/>
      <c r="G103" s="4"/>
      <c r="H103" s="4"/>
      <c r="I103" s="4"/>
    </row>
    <row r="104" spans="1:9" ht="30.95" customHeight="1">
      <c r="A104" s="89" t="s">
        <v>268</v>
      </c>
      <c r="B104" s="89"/>
      <c r="C104" s="89"/>
      <c r="D104" s="89"/>
      <c r="E104" s="89"/>
      <c r="F104" s="89"/>
      <c r="G104" s="89"/>
      <c r="H104" s="89"/>
      <c r="I104" s="89"/>
    </row>
    <row r="105" spans="1:9" ht="15" customHeight="1">
      <c r="A105" s="90"/>
      <c r="B105" s="90"/>
      <c r="C105" s="24" t="s">
        <v>230</v>
      </c>
      <c r="D105" s="15" t="s">
        <v>223</v>
      </c>
      <c r="E105" s="4"/>
      <c r="F105" s="4"/>
      <c r="G105" s="4"/>
      <c r="H105" s="4"/>
      <c r="I105" s="4"/>
    </row>
    <row r="106" spans="1:9" ht="12.95" customHeight="1">
      <c r="A106" s="16" t="s">
        <v>231</v>
      </c>
      <c r="B106" s="17" t="s">
        <v>230</v>
      </c>
      <c r="C106" s="18">
        <v>53</v>
      </c>
      <c r="D106" s="19">
        <f>TRUNC(C106,2)</f>
        <v>53</v>
      </c>
      <c r="E106" s="4"/>
      <c r="F106" s="4"/>
      <c r="G106" s="4"/>
      <c r="H106" s="4"/>
      <c r="I106" s="4"/>
    </row>
    <row r="107" spans="1:9" ht="15" customHeight="1">
      <c r="A107" s="20"/>
      <c r="B107" s="21"/>
      <c r="C107" s="22"/>
      <c r="D107" s="23">
        <f>TRUNC(SUM(D106:D106),2)</f>
        <v>53</v>
      </c>
      <c r="E107" s="4"/>
      <c r="F107" s="4"/>
      <c r="G107" s="4"/>
      <c r="H107" s="4"/>
      <c r="I107" s="4"/>
    </row>
    <row r="108" spans="1:9" ht="9.9499999999999993" customHeight="1">
      <c r="A108" s="86"/>
      <c r="B108" s="86"/>
      <c r="C108" s="86"/>
      <c r="D108" s="4"/>
      <c r="E108" s="4"/>
      <c r="F108" s="4"/>
      <c r="G108" s="4"/>
      <c r="H108" s="4"/>
      <c r="I108" s="4"/>
    </row>
    <row r="109" spans="1:9" ht="12" customHeight="1">
      <c r="A109" s="4"/>
      <c r="B109" s="4"/>
      <c r="C109" s="4"/>
      <c r="D109" s="91" t="str">
        <f>"TOTAL DA MEMÓRIA DE CÁLCULO: "&amp;TEXT(TRUNC(SUM(D107),2),"0,00")</f>
        <v>TOTAL DA MEMÓRIA DE CÁLCULO: 53,00</v>
      </c>
      <c r="E109" s="91"/>
      <c r="F109" s="91"/>
      <c r="G109" s="91"/>
      <c r="H109" s="91"/>
      <c r="I109" s="91"/>
    </row>
    <row r="110" spans="1:9" ht="9.9499999999999993" customHeight="1">
      <c r="A110" s="86"/>
      <c r="B110" s="86"/>
      <c r="C110" s="86"/>
      <c r="D110" s="86"/>
      <c r="E110" s="4"/>
      <c r="F110" s="4"/>
      <c r="G110" s="4"/>
      <c r="H110" s="4"/>
      <c r="I110" s="4"/>
    </row>
    <row r="111" spans="1:9" ht="30.95" customHeight="1">
      <c r="A111" s="89" t="s">
        <v>269</v>
      </c>
      <c r="B111" s="89"/>
      <c r="C111" s="89"/>
      <c r="D111" s="89"/>
      <c r="E111" s="89"/>
      <c r="F111" s="89"/>
      <c r="G111" s="89"/>
      <c r="H111" s="89"/>
      <c r="I111" s="89"/>
    </row>
    <row r="112" spans="1:9" ht="15" customHeight="1">
      <c r="A112" s="90"/>
      <c r="B112" s="90"/>
      <c r="C112" s="14" t="s">
        <v>221</v>
      </c>
      <c r="D112" s="24" t="s">
        <v>230</v>
      </c>
      <c r="E112" s="15" t="s">
        <v>223</v>
      </c>
      <c r="F112" s="4"/>
      <c r="G112" s="4"/>
      <c r="H112" s="4"/>
      <c r="I112" s="4"/>
    </row>
    <row r="113" spans="1:9" ht="18.95" customHeight="1">
      <c r="A113" s="16" t="s">
        <v>270</v>
      </c>
      <c r="B113" s="17" t="s">
        <v>259</v>
      </c>
      <c r="C113" s="18">
        <v>200</v>
      </c>
      <c r="D113" s="18">
        <v>2</v>
      </c>
      <c r="E113" s="19">
        <f>TRUNC(C113*D113,2)</f>
        <v>400</v>
      </c>
      <c r="F113" s="4"/>
      <c r="G113" s="4"/>
      <c r="H113" s="4"/>
      <c r="I113" s="4"/>
    </row>
    <row r="114" spans="1:9" ht="15" customHeight="1">
      <c r="A114" s="20"/>
      <c r="B114" s="21"/>
      <c r="C114" s="22"/>
      <c r="D114" s="22"/>
      <c r="E114" s="23">
        <f>TRUNC(SUM(E113:E113),2)</f>
        <v>400</v>
      </c>
      <c r="F114" s="4"/>
      <c r="G114" s="4"/>
      <c r="H114" s="4"/>
      <c r="I114" s="4"/>
    </row>
    <row r="115" spans="1:9" ht="9.9499999999999993" customHeight="1">
      <c r="A115" s="86"/>
      <c r="B115" s="86"/>
      <c r="C115" s="86"/>
      <c r="D115" s="4"/>
      <c r="E115" s="4"/>
      <c r="F115" s="4"/>
      <c r="G115" s="4"/>
      <c r="H115" s="4"/>
      <c r="I115" s="4"/>
    </row>
    <row r="116" spans="1:9" ht="12" customHeight="1">
      <c r="A116" s="4"/>
      <c r="B116" s="4"/>
      <c r="C116" s="4"/>
      <c r="D116" s="91" t="str">
        <f>"TOTAL DA MEMÓRIA DE CÁLCULO: "&amp;TEXT(TRUNC(SUM(E114),2),"0,00")</f>
        <v>TOTAL DA MEMÓRIA DE CÁLCULO: 400,00</v>
      </c>
      <c r="E116" s="91"/>
      <c r="F116" s="91"/>
      <c r="G116" s="91"/>
      <c r="H116" s="91"/>
      <c r="I116" s="91"/>
    </row>
    <row r="117" spans="1:9" ht="9.9499999999999993" customHeight="1">
      <c r="A117" s="86"/>
      <c r="B117" s="86"/>
      <c r="C117" s="86"/>
      <c r="D117" s="86"/>
      <c r="E117" s="4"/>
      <c r="F117" s="4"/>
      <c r="G117" s="4"/>
      <c r="H117" s="4"/>
      <c r="I117" s="4"/>
    </row>
    <row r="118" spans="1:9" ht="30.95" customHeight="1">
      <c r="A118" s="89" t="s">
        <v>271</v>
      </c>
      <c r="B118" s="89"/>
      <c r="C118" s="89"/>
      <c r="D118" s="89"/>
      <c r="E118" s="89"/>
      <c r="F118" s="89"/>
      <c r="G118" s="89"/>
      <c r="H118" s="89"/>
      <c r="I118" s="89"/>
    </row>
    <row r="119" spans="1:9" ht="15" customHeight="1">
      <c r="A119" s="90"/>
      <c r="B119" s="90"/>
      <c r="C119" s="24" t="s">
        <v>230</v>
      </c>
      <c r="D119" s="15" t="s">
        <v>223</v>
      </c>
      <c r="E119" s="4"/>
      <c r="F119" s="4"/>
      <c r="G119" s="4"/>
      <c r="H119" s="4"/>
      <c r="I119" s="4"/>
    </row>
    <row r="120" spans="1:9" ht="18.95" customHeight="1">
      <c r="A120" s="16" t="s">
        <v>272</v>
      </c>
      <c r="B120" s="17" t="s">
        <v>273</v>
      </c>
      <c r="C120" s="18">
        <v>6</v>
      </c>
      <c r="D120" s="19">
        <f>TRUNC(TRUNC((C120),2),2)</f>
        <v>6</v>
      </c>
      <c r="E120" s="4"/>
      <c r="F120" s="4"/>
      <c r="G120" s="4"/>
      <c r="H120" s="4"/>
      <c r="I120" s="4"/>
    </row>
    <row r="121" spans="1:9" ht="15" customHeight="1">
      <c r="A121" s="20"/>
      <c r="B121" s="21"/>
      <c r="C121" s="22"/>
      <c r="D121" s="23">
        <f>TRUNC(SUM(D120:D120),2)</f>
        <v>6</v>
      </c>
      <c r="E121" s="4"/>
      <c r="F121" s="4"/>
      <c r="G121" s="4"/>
      <c r="H121" s="4"/>
      <c r="I121" s="4"/>
    </row>
    <row r="122" spans="1:9" ht="9.9499999999999993" customHeight="1">
      <c r="A122" s="86"/>
      <c r="B122" s="86"/>
      <c r="C122" s="86"/>
      <c r="D122" s="4"/>
      <c r="E122" s="4"/>
      <c r="F122" s="4"/>
      <c r="G122" s="4"/>
      <c r="H122" s="4"/>
      <c r="I122" s="4"/>
    </row>
    <row r="123" spans="1:9" ht="12" customHeight="1">
      <c r="A123" s="4"/>
      <c r="B123" s="4"/>
      <c r="C123" s="4"/>
      <c r="D123" s="91" t="str">
        <f>"TOTAL DA MEMÓRIA DE CÁLCULO: "&amp;TEXT(TRUNC(SUM(D121),2),"0,00")</f>
        <v>TOTAL DA MEMÓRIA DE CÁLCULO: 6,00</v>
      </c>
      <c r="E123" s="91"/>
      <c r="F123" s="91"/>
      <c r="G123" s="91"/>
      <c r="H123" s="91"/>
      <c r="I123" s="91"/>
    </row>
    <row r="124" spans="1:9" ht="9.9499999999999993" customHeight="1">
      <c r="A124" s="86"/>
      <c r="B124" s="86"/>
      <c r="C124" s="86"/>
      <c r="D124" s="86"/>
      <c r="E124" s="4"/>
      <c r="F124" s="4"/>
      <c r="G124" s="4"/>
      <c r="H124" s="4"/>
      <c r="I124" s="4"/>
    </row>
    <row r="125" spans="1:9" ht="30.95" customHeight="1">
      <c r="A125" s="89" t="s">
        <v>274</v>
      </c>
      <c r="B125" s="89"/>
      <c r="C125" s="89"/>
      <c r="D125" s="89"/>
      <c r="E125" s="89"/>
      <c r="F125" s="89"/>
      <c r="G125" s="89"/>
      <c r="H125" s="89"/>
      <c r="I125" s="89"/>
    </row>
    <row r="126" spans="1:9" ht="15" customHeight="1">
      <c r="A126" s="90"/>
      <c r="B126" s="90"/>
      <c r="C126" s="24" t="s">
        <v>230</v>
      </c>
      <c r="D126" s="15" t="s">
        <v>223</v>
      </c>
      <c r="E126" s="4"/>
      <c r="F126" s="4"/>
      <c r="G126" s="4"/>
      <c r="H126" s="4"/>
      <c r="I126" s="4"/>
    </row>
    <row r="127" spans="1:9" ht="18.95" customHeight="1">
      <c r="A127" s="16" t="s">
        <v>272</v>
      </c>
      <c r="B127" s="17" t="s">
        <v>273</v>
      </c>
      <c r="C127" s="18">
        <v>3</v>
      </c>
      <c r="D127" s="19">
        <f>TRUNC(TRUNC((C127),2),2)</f>
        <v>3</v>
      </c>
      <c r="E127" s="4"/>
      <c r="F127" s="4"/>
      <c r="G127" s="4"/>
      <c r="H127" s="4"/>
      <c r="I127" s="4"/>
    </row>
    <row r="128" spans="1:9" ht="15" customHeight="1">
      <c r="A128" s="20"/>
      <c r="B128" s="21"/>
      <c r="C128" s="22"/>
      <c r="D128" s="23">
        <f>TRUNC(SUM(D127:D127),2)</f>
        <v>3</v>
      </c>
      <c r="E128" s="4"/>
      <c r="F128" s="4"/>
      <c r="G128" s="4"/>
      <c r="H128" s="4"/>
      <c r="I128" s="4"/>
    </row>
    <row r="129" spans="1:9" ht="9.9499999999999993" customHeight="1">
      <c r="A129" s="86"/>
      <c r="B129" s="86"/>
      <c r="C129" s="86"/>
      <c r="D129" s="4"/>
      <c r="E129" s="4"/>
      <c r="F129" s="4"/>
      <c r="G129" s="4"/>
      <c r="H129" s="4"/>
      <c r="I129" s="4"/>
    </row>
    <row r="130" spans="1:9" ht="12" customHeight="1">
      <c r="A130" s="4"/>
      <c r="B130" s="4"/>
      <c r="C130" s="4"/>
      <c r="D130" s="91" t="str">
        <f>"TOTAL DA MEMÓRIA DE CÁLCULO: "&amp;TEXT(TRUNC(SUM(D128),2),"0,00")</f>
        <v>TOTAL DA MEMÓRIA DE CÁLCULO: 3,00</v>
      </c>
      <c r="E130" s="91"/>
      <c r="F130" s="91"/>
      <c r="G130" s="91"/>
      <c r="H130" s="91"/>
      <c r="I130" s="91"/>
    </row>
    <row r="131" spans="1:9" ht="9.9499999999999993" customHeight="1">
      <c r="A131" s="86"/>
      <c r="B131" s="86"/>
      <c r="C131" s="86"/>
      <c r="D131" s="86"/>
      <c r="E131" s="4"/>
      <c r="F131" s="4"/>
      <c r="G131" s="4"/>
      <c r="H131" s="4"/>
      <c r="I131" s="4"/>
    </row>
    <row r="132" spans="1:9" ht="42.95" customHeight="1">
      <c r="A132" s="89" t="s">
        <v>275</v>
      </c>
      <c r="B132" s="89"/>
      <c r="C132" s="89"/>
      <c r="D132" s="89"/>
      <c r="E132" s="89"/>
      <c r="F132" s="89"/>
      <c r="G132" s="89"/>
      <c r="H132" s="89"/>
      <c r="I132" s="89"/>
    </row>
    <row r="133" spans="1:9" ht="15" customHeight="1">
      <c r="A133" s="90"/>
      <c r="B133" s="90"/>
      <c r="C133" s="14" t="s">
        <v>221</v>
      </c>
      <c r="D133" s="15" t="s">
        <v>223</v>
      </c>
      <c r="E133" s="4"/>
      <c r="F133" s="4"/>
      <c r="G133" s="4"/>
      <c r="H133" s="4"/>
      <c r="I133" s="4"/>
    </row>
    <row r="134" spans="1:9" ht="27" customHeight="1">
      <c r="A134" s="16" t="s">
        <v>272</v>
      </c>
      <c r="B134" s="17" t="s">
        <v>276</v>
      </c>
      <c r="C134" s="18">
        <v>60</v>
      </c>
      <c r="D134" s="19">
        <f>TRUNC(TRUNC((C134),2),2)</f>
        <v>60</v>
      </c>
      <c r="E134" s="4"/>
      <c r="F134" s="4"/>
      <c r="G134" s="4"/>
      <c r="H134" s="4"/>
      <c r="I134" s="4"/>
    </row>
    <row r="135" spans="1:9" ht="15" customHeight="1">
      <c r="A135" s="20"/>
      <c r="B135" s="21"/>
      <c r="C135" s="22"/>
      <c r="D135" s="23">
        <f>TRUNC(SUM(D134:D134),2)</f>
        <v>60</v>
      </c>
      <c r="E135" s="4"/>
      <c r="F135" s="4"/>
      <c r="G135" s="4"/>
      <c r="H135" s="4"/>
      <c r="I135" s="4"/>
    </row>
    <row r="136" spans="1:9" ht="9.9499999999999993" customHeight="1">
      <c r="A136" s="86"/>
      <c r="B136" s="86"/>
      <c r="C136" s="86"/>
      <c r="D136" s="4"/>
      <c r="E136" s="4"/>
      <c r="F136" s="4"/>
      <c r="G136" s="4"/>
      <c r="H136" s="4"/>
      <c r="I136" s="4"/>
    </row>
    <row r="137" spans="1:9" ht="12" customHeight="1">
      <c r="A137" s="4"/>
      <c r="B137" s="4"/>
      <c r="C137" s="4"/>
      <c r="D137" s="91" t="str">
        <f>"TOTAL DA MEMÓRIA DE CÁLCULO: "&amp;TEXT(TRUNC(SUM(D135),2),"0,00")</f>
        <v>TOTAL DA MEMÓRIA DE CÁLCULO: 60,00</v>
      </c>
      <c r="E137" s="91"/>
      <c r="F137" s="91"/>
      <c r="G137" s="91"/>
      <c r="H137" s="91"/>
      <c r="I137" s="91"/>
    </row>
    <row r="138" spans="1:9" ht="9.9499999999999993" customHeight="1">
      <c r="A138" s="86"/>
      <c r="B138" s="86"/>
      <c r="C138" s="86"/>
      <c r="D138" s="86"/>
      <c r="E138" s="4"/>
      <c r="F138" s="4"/>
      <c r="G138" s="4"/>
      <c r="H138" s="4"/>
      <c r="I138" s="4"/>
    </row>
    <row r="139" spans="1:9" ht="42.95" customHeight="1">
      <c r="A139" s="89" t="s">
        <v>277</v>
      </c>
      <c r="B139" s="89"/>
      <c r="C139" s="89"/>
      <c r="D139" s="89"/>
      <c r="E139" s="89"/>
      <c r="F139" s="89"/>
      <c r="G139" s="89"/>
      <c r="H139" s="89"/>
      <c r="I139" s="89"/>
    </row>
    <row r="140" spans="1:9" ht="15" customHeight="1">
      <c r="A140" s="90"/>
      <c r="B140" s="90"/>
      <c r="C140" s="14" t="s">
        <v>221</v>
      </c>
      <c r="D140" s="15" t="s">
        <v>223</v>
      </c>
      <c r="E140" s="4"/>
      <c r="F140" s="4"/>
      <c r="G140" s="4"/>
      <c r="H140" s="4"/>
      <c r="I140" s="4"/>
    </row>
    <row r="141" spans="1:9" ht="27" customHeight="1">
      <c r="A141" s="16" t="s">
        <v>272</v>
      </c>
      <c r="B141" s="17" t="s">
        <v>276</v>
      </c>
      <c r="C141" s="18">
        <v>5</v>
      </c>
      <c r="D141" s="19">
        <f>TRUNC(TRUNC((C141),2),2)</f>
        <v>5</v>
      </c>
      <c r="E141" s="4"/>
      <c r="F141" s="4"/>
      <c r="G141" s="4"/>
      <c r="H141" s="4"/>
      <c r="I141" s="4"/>
    </row>
    <row r="142" spans="1:9" ht="15" customHeight="1">
      <c r="A142" s="20"/>
      <c r="B142" s="21"/>
      <c r="C142" s="22"/>
      <c r="D142" s="23">
        <f>TRUNC(SUM(D141:D141),2)</f>
        <v>5</v>
      </c>
      <c r="E142" s="4"/>
      <c r="F142" s="4"/>
      <c r="G142" s="4"/>
      <c r="H142" s="4"/>
      <c r="I142" s="4"/>
    </row>
    <row r="143" spans="1:9" ht="9.9499999999999993" customHeight="1">
      <c r="A143" s="86"/>
      <c r="B143" s="86"/>
      <c r="C143" s="86"/>
      <c r="D143" s="4"/>
      <c r="E143" s="4"/>
      <c r="F143" s="4"/>
      <c r="G143" s="4"/>
      <c r="H143" s="4"/>
      <c r="I143" s="4"/>
    </row>
    <row r="144" spans="1:9" ht="12" customHeight="1">
      <c r="A144" s="4"/>
      <c r="B144" s="4"/>
      <c r="C144" s="4"/>
      <c r="D144" s="91" t="str">
        <f>"TOTAL DA MEMÓRIA DE CÁLCULO: "&amp;TEXT(TRUNC(SUM(D142),2),"0,00")</f>
        <v>TOTAL DA MEMÓRIA DE CÁLCULO: 5,00</v>
      </c>
      <c r="E144" s="91"/>
      <c r="F144" s="91"/>
      <c r="G144" s="91"/>
      <c r="H144" s="91"/>
      <c r="I144" s="91"/>
    </row>
    <row r="145" spans="1:9" ht="9.9499999999999993" customHeight="1">
      <c r="A145" s="86"/>
      <c r="B145" s="86"/>
      <c r="C145" s="86"/>
      <c r="D145" s="86"/>
      <c r="E145" s="4"/>
      <c r="F145" s="4"/>
      <c r="G145" s="4"/>
      <c r="H145" s="4"/>
      <c r="I145" s="4"/>
    </row>
    <row r="146" spans="1:9" ht="20.100000000000001" customHeight="1">
      <c r="A146" s="89" t="s">
        <v>278</v>
      </c>
      <c r="B146" s="89"/>
      <c r="C146" s="89"/>
      <c r="D146" s="89"/>
      <c r="E146" s="89"/>
      <c r="F146" s="89"/>
      <c r="G146" s="89"/>
      <c r="H146" s="89"/>
      <c r="I146" s="89"/>
    </row>
    <row r="147" spans="1:9" ht="15" customHeight="1">
      <c r="A147" s="90"/>
      <c r="B147" s="90"/>
      <c r="C147" s="14" t="s">
        <v>221</v>
      </c>
      <c r="D147" s="15" t="s">
        <v>279</v>
      </c>
      <c r="E147" s="15" t="s">
        <v>222</v>
      </c>
      <c r="F147" s="15" t="s">
        <v>223</v>
      </c>
      <c r="G147" s="4"/>
      <c r="H147" s="4"/>
      <c r="I147" s="4"/>
    </row>
    <row r="148" spans="1:9" ht="36" customHeight="1">
      <c r="A148" s="16" t="s">
        <v>280</v>
      </c>
      <c r="B148" s="17" t="s">
        <v>281</v>
      </c>
      <c r="C148" s="18">
        <v>406.1</v>
      </c>
      <c r="D148" s="18">
        <v>0.3</v>
      </c>
      <c r="E148" s="18">
        <v>0.15</v>
      </c>
      <c r="F148" s="19">
        <f t="shared" ref="F148:F153" si="2">TRUNC(C148*D148*E148,2)</f>
        <v>18.27</v>
      </c>
      <c r="G148" s="4"/>
      <c r="H148" s="4"/>
      <c r="I148" s="4"/>
    </row>
    <row r="149" spans="1:9" ht="36" customHeight="1">
      <c r="A149" s="16" t="s">
        <v>282</v>
      </c>
      <c r="B149" s="17" t="s">
        <v>281</v>
      </c>
      <c r="C149" s="18">
        <v>431</v>
      </c>
      <c r="D149" s="18">
        <v>0.3</v>
      </c>
      <c r="E149" s="18">
        <v>0.15</v>
      </c>
      <c r="F149" s="19">
        <f t="shared" si="2"/>
        <v>19.39</v>
      </c>
      <c r="G149" s="4"/>
      <c r="H149" s="4"/>
      <c r="I149" s="4"/>
    </row>
    <row r="150" spans="1:9" ht="27" customHeight="1">
      <c r="A150" s="16" t="s">
        <v>253</v>
      </c>
      <c r="B150" s="17" t="s">
        <v>281</v>
      </c>
      <c r="C150" s="18">
        <v>4</v>
      </c>
      <c r="D150" s="18">
        <v>0.3</v>
      </c>
      <c r="E150" s="18">
        <v>0.15</v>
      </c>
      <c r="F150" s="19">
        <f t="shared" si="2"/>
        <v>0.18</v>
      </c>
      <c r="G150" s="4"/>
      <c r="H150" s="4"/>
      <c r="I150" s="4"/>
    </row>
    <row r="151" spans="1:9" ht="27" customHeight="1">
      <c r="A151" s="16" t="s">
        <v>254</v>
      </c>
      <c r="B151" s="17" t="s">
        <v>281</v>
      </c>
      <c r="C151" s="18">
        <v>4</v>
      </c>
      <c r="D151" s="18">
        <v>0.3</v>
      </c>
      <c r="E151" s="18">
        <v>0.15</v>
      </c>
      <c r="F151" s="19">
        <f t="shared" si="2"/>
        <v>0.18</v>
      </c>
      <c r="G151" s="4"/>
      <c r="H151" s="4"/>
      <c r="I151" s="4"/>
    </row>
    <row r="152" spans="1:9" ht="27" customHeight="1">
      <c r="A152" s="16" t="s">
        <v>255</v>
      </c>
      <c r="B152" s="17" t="s">
        <v>281</v>
      </c>
      <c r="C152" s="18">
        <v>8.8000000000000007</v>
      </c>
      <c r="D152" s="18">
        <v>0.3</v>
      </c>
      <c r="E152" s="18">
        <v>0.15</v>
      </c>
      <c r="F152" s="19">
        <f t="shared" si="2"/>
        <v>0.39</v>
      </c>
      <c r="G152" s="4"/>
      <c r="H152" s="4"/>
      <c r="I152" s="4"/>
    </row>
    <row r="153" spans="1:9" ht="27" customHeight="1">
      <c r="A153" s="16" t="s">
        <v>256</v>
      </c>
      <c r="B153" s="17" t="s">
        <v>281</v>
      </c>
      <c r="C153" s="18">
        <v>8.8000000000000007</v>
      </c>
      <c r="D153" s="18">
        <v>0.3</v>
      </c>
      <c r="E153" s="18">
        <v>0.15</v>
      </c>
      <c r="F153" s="19">
        <f t="shared" si="2"/>
        <v>0.39</v>
      </c>
      <c r="G153" s="4"/>
      <c r="H153" s="4"/>
      <c r="I153" s="4"/>
    </row>
    <row r="154" spans="1:9" ht="15" customHeight="1">
      <c r="A154" s="20"/>
      <c r="B154" s="21"/>
      <c r="C154" s="22"/>
      <c r="D154" s="22"/>
      <c r="E154" s="22"/>
      <c r="F154" s="23">
        <f>TRUNC(SUM(F148:F153),2)</f>
        <v>38.799999999999997</v>
      </c>
      <c r="G154" s="4"/>
      <c r="H154" s="4"/>
      <c r="I154" s="4"/>
    </row>
    <row r="155" spans="1:9" ht="9.9499999999999993" customHeight="1">
      <c r="A155" s="86"/>
      <c r="B155" s="86"/>
      <c r="C155" s="86"/>
      <c r="D155" s="4"/>
      <c r="E155" s="4"/>
      <c r="F155" s="4"/>
      <c r="G155" s="4"/>
      <c r="H155" s="4"/>
      <c r="I155" s="4"/>
    </row>
    <row r="156" spans="1:9" ht="12" customHeight="1">
      <c r="A156" s="4"/>
      <c r="B156" s="4"/>
      <c r="C156" s="4"/>
      <c r="D156" s="91" t="str">
        <f>"TOTAL DA MEMÓRIA DE CÁLCULO: "&amp;TEXT(TRUNC(SUM(F154),2),"0,00")</f>
        <v>TOTAL DA MEMÓRIA DE CÁLCULO: 38,80</v>
      </c>
      <c r="E156" s="91"/>
      <c r="F156" s="91"/>
      <c r="G156" s="91"/>
      <c r="H156" s="91"/>
      <c r="I156" s="91"/>
    </row>
    <row r="157" spans="1:9" ht="9.9499999999999993" customHeight="1">
      <c r="A157" s="86"/>
      <c r="B157" s="86"/>
      <c r="C157" s="86"/>
      <c r="D157" s="86"/>
      <c r="E157" s="4"/>
      <c r="F157" s="4"/>
      <c r="G157" s="4"/>
      <c r="H157" s="4"/>
      <c r="I157" s="4"/>
    </row>
    <row r="158" spans="1:9" ht="30.95" customHeight="1">
      <c r="A158" s="89" t="s">
        <v>283</v>
      </c>
      <c r="B158" s="89"/>
      <c r="C158" s="89"/>
      <c r="D158" s="89"/>
      <c r="E158" s="89"/>
      <c r="F158" s="89"/>
      <c r="G158" s="89"/>
      <c r="H158" s="89"/>
      <c r="I158" s="89"/>
    </row>
    <row r="159" spans="1:9" ht="15" customHeight="1">
      <c r="A159" s="90"/>
      <c r="B159" s="90"/>
      <c r="C159" s="14" t="s">
        <v>221</v>
      </c>
      <c r="D159" s="15" t="s">
        <v>279</v>
      </c>
      <c r="E159" s="15" t="s">
        <v>222</v>
      </c>
      <c r="F159" s="15" t="s">
        <v>223</v>
      </c>
      <c r="G159" s="4"/>
      <c r="H159" s="4"/>
      <c r="I159" s="4"/>
    </row>
    <row r="160" spans="1:9" ht="36" customHeight="1">
      <c r="A160" s="16" t="s">
        <v>284</v>
      </c>
      <c r="B160" s="17" t="s">
        <v>281</v>
      </c>
      <c r="C160" s="18">
        <v>406.1</v>
      </c>
      <c r="D160" s="18">
        <v>0.3</v>
      </c>
      <c r="E160" s="18">
        <v>0.05</v>
      </c>
      <c r="F160" s="19">
        <f t="shared" ref="F160:F165" si="3">TRUNC(C160*D160*E160,2)</f>
        <v>6.09</v>
      </c>
      <c r="G160" s="4"/>
      <c r="H160" s="4"/>
      <c r="I160" s="4"/>
    </row>
    <row r="161" spans="1:9" ht="36" customHeight="1">
      <c r="A161" s="16" t="s">
        <v>285</v>
      </c>
      <c r="B161" s="17" t="s">
        <v>281</v>
      </c>
      <c r="C161" s="18">
        <v>431</v>
      </c>
      <c r="D161" s="18">
        <v>0.3</v>
      </c>
      <c r="E161" s="18">
        <v>0.05</v>
      </c>
      <c r="F161" s="19">
        <f t="shared" si="3"/>
        <v>6.46</v>
      </c>
      <c r="G161" s="4"/>
      <c r="H161" s="4"/>
      <c r="I161" s="4"/>
    </row>
    <row r="162" spans="1:9" ht="27" customHeight="1">
      <c r="A162" s="16" t="s">
        <v>253</v>
      </c>
      <c r="B162" s="17" t="s">
        <v>281</v>
      </c>
      <c r="C162" s="18">
        <v>4</v>
      </c>
      <c r="D162" s="18">
        <v>0.3</v>
      </c>
      <c r="E162" s="18">
        <v>0.05</v>
      </c>
      <c r="F162" s="19">
        <f t="shared" si="3"/>
        <v>0.06</v>
      </c>
      <c r="G162" s="4"/>
      <c r="H162" s="4"/>
      <c r="I162" s="4"/>
    </row>
    <row r="163" spans="1:9" ht="27" customHeight="1">
      <c r="A163" s="16" t="s">
        <v>254</v>
      </c>
      <c r="B163" s="17" t="s">
        <v>281</v>
      </c>
      <c r="C163" s="18">
        <v>4</v>
      </c>
      <c r="D163" s="18">
        <v>0.3</v>
      </c>
      <c r="E163" s="18">
        <v>0.05</v>
      </c>
      <c r="F163" s="19">
        <f t="shared" si="3"/>
        <v>0.06</v>
      </c>
      <c r="G163" s="4"/>
      <c r="H163" s="4"/>
      <c r="I163" s="4"/>
    </row>
    <row r="164" spans="1:9" ht="27" customHeight="1">
      <c r="A164" s="16" t="s">
        <v>255</v>
      </c>
      <c r="B164" s="17" t="s">
        <v>281</v>
      </c>
      <c r="C164" s="18">
        <v>8.8000000000000007</v>
      </c>
      <c r="D164" s="18">
        <v>0.3</v>
      </c>
      <c r="E164" s="18">
        <v>0.05</v>
      </c>
      <c r="F164" s="19">
        <f t="shared" si="3"/>
        <v>0.13</v>
      </c>
      <c r="G164" s="4"/>
      <c r="H164" s="4"/>
      <c r="I164" s="4"/>
    </row>
    <row r="165" spans="1:9" ht="27" customHeight="1">
      <c r="A165" s="16" t="s">
        <v>256</v>
      </c>
      <c r="B165" s="17" t="s">
        <v>281</v>
      </c>
      <c r="C165" s="18">
        <v>8.8000000000000007</v>
      </c>
      <c r="D165" s="18">
        <v>0.3</v>
      </c>
      <c r="E165" s="18">
        <v>0.05</v>
      </c>
      <c r="F165" s="19">
        <f t="shared" si="3"/>
        <v>0.13</v>
      </c>
      <c r="G165" s="4"/>
      <c r="H165" s="4"/>
      <c r="I165" s="4"/>
    </row>
    <row r="166" spans="1:9" ht="15" customHeight="1">
      <c r="A166" s="20"/>
      <c r="B166" s="21"/>
      <c r="C166" s="22"/>
      <c r="D166" s="22"/>
      <c r="E166" s="22"/>
      <c r="F166" s="23">
        <f>TRUNC(SUM(F160:F165),2)</f>
        <v>12.93</v>
      </c>
      <c r="G166" s="4"/>
      <c r="H166" s="4"/>
      <c r="I166" s="4"/>
    </row>
    <row r="167" spans="1:9" ht="9.9499999999999993" customHeight="1">
      <c r="A167" s="86"/>
      <c r="B167" s="86"/>
      <c r="C167" s="86"/>
      <c r="D167" s="4"/>
      <c r="E167" s="4"/>
      <c r="F167" s="4"/>
      <c r="G167" s="4"/>
      <c r="H167" s="4"/>
      <c r="I167" s="4"/>
    </row>
    <row r="168" spans="1:9" ht="12" customHeight="1">
      <c r="A168" s="4"/>
      <c r="B168" s="4"/>
      <c r="C168" s="4"/>
      <c r="D168" s="91" t="str">
        <f>"TOTAL DA MEMÓRIA DE CÁLCULO: "&amp;TEXT(TRUNC(SUM(F166),2),"0,00")</f>
        <v>TOTAL DA MEMÓRIA DE CÁLCULO: 12,93</v>
      </c>
      <c r="E168" s="91"/>
      <c r="F168" s="91"/>
      <c r="G168" s="91"/>
      <c r="H168" s="91"/>
      <c r="I168" s="91"/>
    </row>
    <row r="169" spans="1:9" ht="9.9499999999999993" customHeight="1">
      <c r="A169" s="86"/>
      <c r="B169" s="86"/>
      <c r="C169" s="86"/>
      <c r="D169" s="86"/>
      <c r="E169" s="4"/>
      <c r="F169" s="4"/>
      <c r="G169" s="4"/>
      <c r="H169" s="4"/>
      <c r="I169" s="4"/>
    </row>
    <row r="170" spans="1:9" ht="30.95" customHeight="1">
      <c r="A170" s="89" t="s">
        <v>286</v>
      </c>
      <c r="B170" s="89"/>
      <c r="C170" s="89"/>
      <c r="D170" s="89"/>
      <c r="E170" s="89"/>
      <c r="F170" s="89"/>
      <c r="G170" s="89"/>
      <c r="H170" s="89"/>
      <c r="I170" s="89"/>
    </row>
    <row r="171" spans="1:9" ht="15" customHeight="1">
      <c r="A171" s="90"/>
      <c r="B171" s="90"/>
      <c r="C171" s="14" t="s">
        <v>221</v>
      </c>
      <c r="D171" s="15" t="s">
        <v>222</v>
      </c>
      <c r="E171" s="15" t="s">
        <v>223</v>
      </c>
      <c r="F171" s="4"/>
      <c r="G171" s="4"/>
      <c r="H171" s="4"/>
      <c r="I171" s="4"/>
    </row>
    <row r="172" spans="1:9" ht="36" customHeight="1">
      <c r="A172" s="16" t="s">
        <v>284</v>
      </c>
      <c r="B172" s="17" t="s">
        <v>225</v>
      </c>
      <c r="C172" s="18">
        <v>406.1</v>
      </c>
      <c r="D172" s="18">
        <v>0.3</v>
      </c>
      <c r="E172" s="19">
        <f t="shared" ref="E172:E177" si="4">TRUNC(C172*D172,2)</f>
        <v>121.83</v>
      </c>
      <c r="F172" s="4"/>
      <c r="G172" s="4"/>
      <c r="H172" s="4"/>
      <c r="I172" s="4"/>
    </row>
    <row r="173" spans="1:9" ht="36" customHeight="1">
      <c r="A173" s="16" t="s">
        <v>285</v>
      </c>
      <c r="B173" s="17" t="s">
        <v>225</v>
      </c>
      <c r="C173" s="18">
        <v>431</v>
      </c>
      <c r="D173" s="18">
        <v>0.3</v>
      </c>
      <c r="E173" s="19">
        <f t="shared" si="4"/>
        <v>129.30000000000001</v>
      </c>
      <c r="F173" s="4"/>
      <c r="G173" s="4"/>
      <c r="H173" s="4"/>
      <c r="I173" s="4"/>
    </row>
    <row r="174" spans="1:9" ht="27" customHeight="1">
      <c r="A174" s="16" t="s">
        <v>253</v>
      </c>
      <c r="B174" s="17" t="s">
        <v>225</v>
      </c>
      <c r="C174" s="18">
        <v>4</v>
      </c>
      <c r="D174" s="18">
        <v>0.3</v>
      </c>
      <c r="E174" s="19">
        <f t="shared" si="4"/>
        <v>1.2</v>
      </c>
      <c r="F174" s="4"/>
      <c r="G174" s="4"/>
      <c r="H174" s="4"/>
      <c r="I174" s="4"/>
    </row>
    <row r="175" spans="1:9" ht="27" customHeight="1">
      <c r="A175" s="16" t="s">
        <v>254</v>
      </c>
      <c r="B175" s="17" t="s">
        <v>225</v>
      </c>
      <c r="C175" s="18">
        <v>4</v>
      </c>
      <c r="D175" s="18">
        <v>0.3</v>
      </c>
      <c r="E175" s="19">
        <f t="shared" si="4"/>
        <v>1.2</v>
      </c>
      <c r="F175" s="4"/>
      <c r="G175" s="4"/>
      <c r="H175" s="4"/>
      <c r="I175" s="4"/>
    </row>
    <row r="176" spans="1:9" ht="27" customHeight="1">
      <c r="A176" s="16" t="s">
        <v>255</v>
      </c>
      <c r="B176" s="17" t="s">
        <v>225</v>
      </c>
      <c r="C176" s="18">
        <v>8.8000000000000007</v>
      </c>
      <c r="D176" s="18">
        <v>0.3</v>
      </c>
      <c r="E176" s="19">
        <f t="shared" si="4"/>
        <v>2.64</v>
      </c>
      <c r="F176" s="4"/>
      <c r="G176" s="4"/>
      <c r="H176" s="4"/>
      <c r="I176" s="4"/>
    </row>
    <row r="177" spans="1:9" ht="27" customHeight="1">
      <c r="A177" s="16" t="s">
        <v>256</v>
      </c>
      <c r="B177" s="17" t="s">
        <v>225</v>
      </c>
      <c r="C177" s="18">
        <v>8.8000000000000007</v>
      </c>
      <c r="D177" s="18">
        <v>0.3</v>
      </c>
      <c r="E177" s="19">
        <f t="shared" si="4"/>
        <v>2.64</v>
      </c>
      <c r="F177" s="4"/>
      <c r="G177" s="4"/>
      <c r="H177" s="4"/>
      <c r="I177" s="4"/>
    </row>
    <row r="178" spans="1:9" ht="15" customHeight="1">
      <c r="A178" s="20"/>
      <c r="B178" s="21"/>
      <c r="C178" s="22"/>
      <c r="D178" s="22"/>
      <c r="E178" s="23">
        <f>TRUNC(SUM(E172:E177),2)</f>
        <v>258.81</v>
      </c>
      <c r="F178" s="4"/>
      <c r="G178" s="4"/>
      <c r="H178" s="4"/>
      <c r="I178" s="4"/>
    </row>
    <row r="179" spans="1:9" ht="9.9499999999999993" customHeight="1">
      <c r="A179" s="86"/>
      <c r="B179" s="86"/>
      <c r="C179" s="86"/>
      <c r="D179" s="4"/>
      <c r="E179" s="4"/>
      <c r="F179" s="4"/>
      <c r="G179" s="4"/>
      <c r="H179" s="4"/>
      <c r="I179" s="4"/>
    </row>
    <row r="180" spans="1:9" ht="12" customHeight="1">
      <c r="A180" s="4"/>
      <c r="B180" s="4"/>
      <c r="C180" s="4"/>
      <c r="D180" s="91" t="str">
        <f>"TOTAL DA MEMÓRIA DE CÁLCULO: "&amp;TEXT(TRUNC(SUM(E178),2),"0,00")</f>
        <v>TOTAL DA MEMÓRIA DE CÁLCULO: 258,81</v>
      </c>
      <c r="E180" s="91"/>
      <c r="F180" s="91"/>
      <c r="G180" s="91"/>
      <c r="H180" s="91"/>
      <c r="I180" s="91"/>
    </row>
    <row r="181" spans="1:9" ht="9.9499999999999993" customHeight="1">
      <c r="A181" s="86"/>
      <c r="B181" s="86"/>
      <c r="C181" s="86"/>
      <c r="D181" s="86"/>
      <c r="E181" s="4"/>
      <c r="F181" s="4"/>
      <c r="G181" s="4"/>
      <c r="H181" s="4"/>
      <c r="I181" s="4"/>
    </row>
    <row r="182" spans="1:9" ht="42.95" customHeight="1">
      <c r="A182" s="89" t="s">
        <v>287</v>
      </c>
      <c r="B182" s="89"/>
      <c r="C182" s="89"/>
      <c r="D182" s="89"/>
      <c r="E182" s="89"/>
      <c r="F182" s="89"/>
      <c r="G182" s="89"/>
      <c r="H182" s="89"/>
      <c r="I182" s="89"/>
    </row>
    <row r="183" spans="1:9" ht="15" customHeight="1">
      <c r="A183" s="90"/>
      <c r="B183" s="90"/>
      <c r="C183" s="14" t="s">
        <v>221</v>
      </c>
      <c r="D183" s="15" t="s">
        <v>222</v>
      </c>
      <c r="E183" s="15" t="s">
        <v>223</v>
      </c>
      <c r="F183" s="4"/>
      <c r="G183" s="4"/>
      <c r="H183" s="4"/>
      <c r="I183" s="4"/>
    </row>
    <row r="184" spans="1:9" ht="36" customHeight="1">
      <c r="A184" s="16" t="s">
        <v>284</v>
      </c>
      <c r="B184" s="17" t="s">
        <v>225</v>
      </c>
      <c r="C184" s="18">
        <v>406.1</v>
      </c>
      <c r="D184" s="18">
        <v>0.3</v>
      </c>
      <c r="E184" s="19">
        <f t="shared" ref="E184:E189" si="5">TRUNC(C184*D184,2)</f>
        <v>121.83</v>
      </c>
      <c r="F184" s="4"/>
      <c r="G184" s="4"/>
      <c r="H184" s="4"/>
      <c r="I184" s="4"/>
    </row>
    <row r="185" spans="1:9" ht="36" customHeight="1">
      <c r="A185" s="16" t="s">
        <v>285</v>
      </c>
      <c r="B185" s="17" t="s">
        <v>225</v>
      </c>
      <c r="C185" s="18">
        <v>431</v>
      </c>
      <c r="D185" s="18">
        <v>0.3</v>
      </c>
      <c r="E185" s="19">
        <f t="shared" si="5"/>
        <v>129.30000000000001</v>
      </c>
      <c r="F185" s="4"/>
      <c r="G185" s="4"/>
      <c r="H185" s="4"/>
      <c r="I185" s="4"/>
    </row>
    <row r="186" spans="1:9" ht="27" customHeight="1">
      <c r="A186" s="16" t="s">
        <v>253</v>
      </c>
      <c r="B186" s="17" t="s">
        <v>225</v>
      </c>
      <c r="C186" s="18">
        <v>4</v>
      </c>
      <c r="D186" s="18">
        <v>0.3</v>
      </c>
      <c r="E186" s="19">
        <f t="shared" si="5"/>
        <v>1.2</v>
      </c>
      <c r="F186" s="4"/>
      <c r="G186" s="4"/>
      <c r="H186" s="4"/>
      <c r="I186" s="4"/>
    </row>
    <row r="187" spans="1:9" ht="27" customHeight="1">
      <c r="A187" s="16" t="s">
        <v>254</v>
      </c>
      <c r="B187" s="17" t="s">
        <v>225</v>
      </c>
      <c r="C187" s="18">
        <v>4</v>
      </c>
      <c r="D187" s="18">
        <v>0.3</v>
      </c>
      <c r="E187" s="19">
        <f t="shared" si="5"/>
        <v>1.2</v>
      </c>
      <c r="F187" s="4"/>
      <c r="G187" s="4"/>
      <c r="H187" s="4"/>
      <c r="I187" s="4"/>
    </row>
    <row r="188" spans="1:9" ht="27" customHeight="1">
      <c r="A188" s="16" t="s">
        <v>255</v>
      </c>
      <c r="B188" s="17" t="s">
        <v>225</v>
      </c>
      <c r="C188" s="18">
        <v>8.8000000000000007</v>
      </c>
      <c r="D188" s="18">
        <v>0.3</v>
      </c>
      <c r="E188" s="19">
        <f t="shared" si="5"/>
        <v>2.64</v>
      </c>
      <c r="F188" s="4"/>
      <c r="G188" s="4"/>
      <c r="H188" s="4"/>
      <c r="I188" s="4"/>
    </row>
    <row r="189" spans="1:9" ht="27" customHeight="1">
      <c r="A189" s="16" t="s">
        <v>256</v>
      </c>
      <c r="B189" s="17" t="s">
        <v>225</v>
      </c>
      <c r="C189" s="18">
        <v>8.8000000000000007</v>
      </c>
      <c r="D189" s="18">
        <v>0.3</v>
      </c>
      <c r="E189" s="19">
        <f t="shared" si="5"/>
        <v>2.64</v>
      </c>
      <c r="F189" s="4"/>
      <c r="G189" s="4"/>
      <c r="H189" s="4"/>
      <c r="I189" s="4"/>
    </row>
    <row r="190" spans="1:9" ht="15" customHeight="1">
      <c r="A190" s="20"/>
      <c r="B190" s="21"/>
      <c r="C190" s="22"/>
      <c r="D190" s="22"/>
      <c r="E190" s="23">
        <f>TRUNC(SUM(E184:E189),2)</f>
        <v>258.81</v>
      </c>
      <c r="F190" s="4"/>
      <c r="G190" s="4"/>
      <c r="H190" s="4"/>
      <c r="I190" s="4"/>
    </row>
    <row r="191" spans="1:9" ht="9.9499999999999993" customHeight="1">
      <c r="A191" s="86"/>
      <c r="B191" s="86"/>
      <c r="C191" s="86"/>
      <c r="D191" s="4"/>
      <c r="E191" s="4"/>
      <c r="F191" s="4"/>
      <c r="G191" s="4"/>
      <c r="H191" s="4"/>
      <c r="I191" s="4"/>
    </row>
    <row r="192" spans="1:9" ht="12" customHeight="1">
      <c r="A192" s="4"/>
      <c r="B192" s="4"/>
      <c r="C192" s="4"/>
      <c r="D192" s="91" t="str">
        <f>"TOTAL DA MEMÓRIA DE CÁLCULO: "&amp;TEXT(TRUNC(SUM(E190),2),"0,00")</f>
        <v>TOTAL DA MEMÓRIA DE CÁLCULO: 258,81</v>
      </c>
      <c r="E192" s="91"/>
      <c r="F192" s="91"/>
      <c r="G192" s="91"/>
      <c r="H192" s="91"/>
      <c r="I192" s="91"/>
    </row>
    <row r="193" spans="1:9" ht="9.9499999999999993" customHeight="1">
      <c r="A193" s="86"/>
      <c r="B193" s="86"/>
      <c r="C193" s="86"/>
      <c r="D193" s="86"/>
      <c r="E193" s="4"/>
      <c r="F193" s="4"/>
      <c r="G193" s="4"/>
      <c r="H193" s="4"/>
      <c r="I193" s="4"/>
    </row>
    <row r="194" spans="1:9" ht="42.95" customHeight="1">
      <c r="A194" s="89" t="s">
        <v>288</v>
      </c>
      <c r="B194" s="89"/>
      <c r="C194" s="89"/>
      <c r="D194" s="89"/>
      <c r="E194" s="89"/>
      <c r="F194" s="89"/>
      <c r="G194" s="89"/>
      <c r="H194" s="89"/>
      <c r="I194" s="89"/>
    </row>
    <row r="195" spans="1:9" ht="15" customHeight="1">
      <c r="A195" s="90"/>
      <c r="B195" s="90"/>
      <c r="C195" s="14" t="s">
        <v>221</v>
      </c>
      <c r="D195" s="15" t="s">
        <v>222</v>
      </c>
      <c r="E195" s="15" t="s">
        <v>223</v>
      </c>
      <c r="F195" s="4"/>
      <c r="G195" s="4"/>
      <c r="H195" s="4"/>
      <c r="I195" s="4"/>
    </row>
    <row r="196" spans="1:9" ht="36" customHeight="1">
      <c r="A196" s="16" t="s">
        <v>284</v>
      </c>
      <c r="B196" s="17" t="s">
        <v>225</v>
      </c>
      <c r="C196" s="18">
        <v>406.1</v>
      </c>
      <c r="D196" s="18">
        <v>0.3</v>
      </c>
      <c r="E196" s="19">
        <f t="shared" ref="E196:E201" si="6">TRUNC(C196*D196,2)</f>
        <v>121.83</v>
      </c>
      <c r="F196" s="4"/>
      <c r="G196" s="4"/>
      <c r="H196" s="4"/>
      <c r="I196" s="4"/>
    </row>
    <row r="197" spans="1:9" ht="36" customHeight="1">
      <c r="A197" s="16" t="s">
        <v>285</v>
      </c>
      <c r="B197" s="17" t="s">
        <v>225</v>
      </c>
      <c r="C197" s="18">
        <v>431</v>
      </c>
      <c r="D197" s="18">
        <v>0.3</v>
      </c>
      <c r="E197" s="19">
        <f t="shared" si="6"/>
        <v>129.30000000000001</v>
      </c>
      <c r="F197" s="4"/>
      <c r="G197" s="4"/>
      <c r="H197" s="4"/>
      <c r="I197" s="4"/>
    </row>
    <row r="198" spans="1:9" ht="27" customHeight="1">
      <c r="A198" s="16" t="s">
        <v>253</v>
      </c>
      <c r="B198" s="17" t="s">
        <v>225</v>
      </c>
      <c r="C198" s="18">
        <v>4</v>
      </c>
      <c r="D198" s="18">
        <v>0.3</v>
      </c>
      <c r="E198" s="19">
        <f t="shared" si="6"/>
        <v>1.2</v>
      </c>
      <c r="F198" s="4"/>
      <c r="G198" s="4"/>
      <c r="H198" s="4"/>
      <c r="I198" s="4"/>
    </row>
    <row r="199" spans="1:9" ht="27" customHeight="1">
      <c r="A199" s="16" t="s">
        <v>254</v>
      </c>
      <c r="B199" s="17" t="s">
        <v>225</v>
      </c>
      <c r="C199" s="18">
        <v>4</v>
      </c>
      <c r="D199" s="18">
        <v>0.3</v>
      </c>
      <c r="E199" s="19">
        <f t="shared" si="6"/>
        <v>1.2</v>
      </c>
      <c r="F199" s="4"/>
      <c r="G199" s="4"/>
      <c r="H199" s="4"/>
      <c r="I199" s="4"/>
    </row>
    <row r="200" spans="1:9" ht="27" customHeight="1">
      <c r="A200" s="16" t="s">
        <v>255</v>
      </c>
      <c r="B200" s="17" t="s">
        <v>225</v>
      </c>
      <c r="C200" s="18">
        <v>8.8000000000000007</v>
      </c>
      <c r="D200" s="18">
        <v>0.3</v>
      </c>
      <c r="E200" s="19">
        <f t="shared" si="6"/>
        <v>2.64</v>
      </c>
      <c r="F200" s="4"/>
      <c r="G200" s="4"/>
      <c r="H200" s="4"/>
      <c r="I200" s="4"/>
    </row>
    <row r="201" spans="1:9" ht="27" customHeight="1">
      <c r="A201" s="16" t="s">
        <v>256</v>
      </c>
      <c r="B201" s="17" t="s">
        <v>225</v>
      </c>
      <c r="C201" s="18">
        <v>8.8000000000000007</v>
      </c>
      <c r="D201" s="18">
        <v>0.3</v>
      </c>
      <c r="E201" s="19">
        <f t="shared" si="6"/>
        <v>2.64</v>
      </c>
      <c r="F201" s="4"/>
      <c r="G201" s="4"/>
      <c r="H201" s="4"/>
      <c r="I201" s="4"/>
    </row>
    <row r="202" spans="1:9" ht="15" customHeight="1">
      <c r="A202" s="20"/>
      <c r="B202" s="21"/>
      <c r="C202" s="22"/>
      <c r="D202" s="22"/>
      <c r="E202" s="23">
        <f>TRUNC(SUM(E196:E201),2)</f>
        <v>258.81</v>
      </c>
      <c r="F202" s="4"/>
      <c r="G202" s="4"/>
      <c r="H202" s="4"/>
      <c r="I202" s="4"/>
    </row>
    <row r="203" spans="1:9" ht="9.9499999999999993" customHeight="1">
      <c r="A203" s="86"/>
      <c r="B203" s="86"/>
      <c r="C203" s="86"/>
      <c r="D203" s="4"/>
      <c r="E203" s="4"/>
      <c r="F203" s="4"/>
      <c r="G203" s="4"/>
      <c r="H203" s="4"/>
      <c r="I203" s="4"/>
    </row>
    <row r="204" spans="1:9" ht="12" customHeight="1">
      <c r="A204" s="4"/>
      <c r="B204" s="4"/>
      <c r="C204" s="4"/>
      <c r="D204" s="91" t="str">
        <f>"TOTAL DA MEMÓRIA DE CÁLCULO: "&amp;TEXT(TRUNC(SUM(E202),2),"0,00")</f>
        <v>TOTAL DA MEMÓRIA DE CÁLCULO: 258,81</v>
      </c>
      <c r="E204" s="91"/>
      <c r="F204" s="91"/>
      <c r="G204" s="91"/>
      <c r="H204" s="91"/>
      <c r="I204" s="91"/>
    </row>
    <row r="205" spans="1:9" ht="9.9499999999999993" customHeight="1">
      <c r="A205" s="86"/>
      <c r="B205" s="86"/>
      <c r="C205" s="86"/>
      <c r="D205" s="86"/>
      <c r="E205" s="4"/>
      <c r="F205" s="4"/>
      <c r="G205" s="4"/>
      <c r="H205" s="4"/>
      <c r="I205" s="4"/>
    </row>
    <row r="206" spans="1:9" ht="20.100000000000001" customHeight="1">
      <c r="A206" s="89" t="s">
        <v>289</v>
      </c>
      <c r="B206" s="89"/>
      <c r="C206" s="89"/>
      <c r="D206" s="89"/>
      <c r="E206" s="89"/>
      <c r="F206" s="89"/>
      <c r="G206" s="89"/>
      <c r="H206" s="89"/>
      <c r="I206" s="89"/>
    </row>
    <row r="207" spans="1:9" ht="15" customHeight="1">
      <c r="A207" s="90"/>
      <c r="B207" s="90"/>
      <c r="C207" s="14" t="s">
        <v>221</v>
      </c>
      <c r="D207" s="15" t="s">
        <v>279</v>
      </c>
      <c r="E207" s="15" t="s">
        <v>222</v>
      </c>
      <c r="F207" s="15" t="s">
        <v>223</v>
      </c>
      <c r="G207" s="4"/>
      <c r="H207" s="4"/>
      <c r="I207" s="4"/>
    </row>
    <row r="208" spans="1:9" ht="27" customHeight="1">
      <c r="A208" s="16" t="s">
        <v>290</v>
      </c>
      <c r="B208" s="17" t="s">
        <v>281</v>
      </c>
      <c r="C208" s="18">
        <v>406.1</v>
      </c>
      <c r="D208" s="18">
        <v>0.5</v>
      </c>
      <c r="E208" s="18">
        <v>0.15</v>
      </c>
      <c r="F208" s="19">
        <f t="shared" ref="F208:F213" si="7">TRUNC(C208*D208*E208,2)</f>
        <v>30.45</v>
      </c>
      <c r="G208" s="4"/>
      <c r="H208" s="4"/>
      <c r="I208" s="4"/>
    </row>
    <row r="209" spans="1:9" ht="27" customHeight="1">
      <c r="A209" s="16" t="s">
        <v>291</v>
      </c>
      <c r="B209" s="17" t="s">
        <v>281</v>
      </c>
      <c r="C209" s="18">
        <v>431</v>
      </c>
      <c r="D209" s="18">
        <v>0.5</v>
      </c>
      <c r="E209" s="18">
        <v>0.15</v>
      </c>
      <c r="F209" s="19">
        <f t="shared" si="7"/>
        <v>32.32</v>
      </c>
      <c r="G209" s="4"/>
      <c r="H209" s="4"/>
      <c r="I209" s="4"/>
    </row>
    <row r="210" spans="1:9" ht="27" customHeight="1">
      <c r="A210" s="16" t="s">
        <v>292</v>
      </c>
      <c r="B210" s="17" t="s">
        <v>281</v>
      </c>
      <c r="C210" s="18">
        <v>4</v>
      </c>
      <c r="D210" s="18">
        <v>0.5</v>
      </c>
      <c r="E210" s="18">
        <v>0.15</v>
      </c>
      <c r="F210" s="19">
        <f t="shared" si="7"/>
        <v>0.3</v>
      </c>
      <c r="G210" s="4"/>
      <c r="H210" s="4"/>
      <c r="I210" s="4"/>
    </row>
    <row r="211" spans="1:9" ht="27" customHeight="1">
      <c r="A211" s="16" t="s">
        <v>293</v>
      </c>
      <c r="B211" s="17" t="s">
        <v>281</v>
      </c>
      <c r="C211" s="18">
        <v>4</v>
      </c>
      <c r="D211" s="18">
        <v>0.5</v>
      </c>
      <c r="E211" s="18">
        <v>0.15</v>
      </c>
      <c r="F211" s="19">
        <f t="shared" si="7"/>
        <v>0.3</v>
      </c>
      <c r="G211" s="4"/>
      <c r="H211" s="4"/>
      <c r="I211" s="4"/>
    </row>
    <row r="212" spans="1:9" ht="27" customHeight="1">
      <c r="A212" s="16" t="s">
        <v>294</v>
      </c>
      <c r="B212" s="17" t="s">
        <v>281</v>
      </c>
      <c r="C212" s="18">
        <v>8.8000000000000007</v>
      </c>
      <c r="D212" s="18">
        <v>0.5</v>
      </c>
      <c r="E212" s="18">
        <v>0.15</v>
      </c>
      <c r="F212" s="19">
        <f t="shared" si="7"/>
        <v>0.66</v>
      </c>
      <c r="G212" s="4"/>
      <c r="H212" s="4"/>
      <c r="I212" s="4"/>
    </row>
    <row r="213" spans="1:9" ht="27" customHeight="1">
      <c r="A213" s="16" t="s">
        <v>295</v>
      </c>
      <c r="B213" s="17" t="s">
        <v>281</v>
      </c>
      <c r="C213" s="18">
        <v>8.8000000000000007</v>
      </c>
      <c r="D213" s="18">
        <v>0.5</v>
      </c>
      <c r="E213" s="18">
        <v>0.15</v>
      </c>
      <c r="F213" s="19">
        <f t="shared" si="7"/>
        <v>0.66</v>
      </c>
      <c r="G213" s="4"/>
      <c r="H213" s="4"/>
      <c r="I213" s="4"/>
    </row>
    <row r="214" spans="1:9" ht="15" customHeight="1">
      <c r="A214" s="20"/>
      <c r="B214" s="21"/>
      <c r="C214" s="22"/>
      <c r="D214" s="22"/>
      <c r="E214" s="22"/>
      <c r="F214" s="23">
        <f>TRUNC(SUM(F208:F213),2)</f>
        <v>64.69</v>
      </c>
      <c r="G214" s="4"/>
      <c r="H214" s="4"/>
      <c r="I214" s="4"/>
    </row>
    <row r="215" spans="1:9" ht="9.9499999999999993" customHeight="1">
      <c r="A215" s="86"/>
      <c r="B215" s="86"/>
      <c r="C215" s="86"/>
      <c r="D215" s="4"/>
      <c r="E215" s="4"/>
      <c r="F215" s="4"/>
      <c r="G215" s="4"/>
      <c r="H215" s="4"/>
      <c r="I215" s="4"/>
    </row>
    <row r="216" spans="1:9" ht="12" customHeight="1">
      <c r="A216" s="4"/>
      <c r="B216" s="4"/>
      <c r="C216" s="4"/>
      <c r="D216" s="91" t="str">
        <f>"TOTAL DA MEMÓRIA DE CÁLCULO: "&amp;TEXT(TRUNC(SUM(F214),2),"0,00")</f>
        <v>TOTAL DA MEMÓRIA DE CÁLCULO: 64,69</v>
      </c>
      <c r="E216" s="91"/>
      <c r="F216" s="91"/>
      <c r="G216" s="91"/>
      <c r="H216" s="91"/>
      <c r="I216" s="91"/>
    </row>
    <row r="217" spans="1:9" ht="9.9499999999999993" customHeight="1">
      <c r="A217" s="86"/>
      <c r="B217" s="86"/>
      <c r="C217" s="86"/>
      <c r="D217" s="86"/>
      <c r="E217" s="4"/>
      <c r="F217" s="4"/>
      <c r="G217" s="4"/>
      <c r="H217" s="4"/>
      <c r="I217" s="4"/>
    </row>
    <row r="218" spans="1:9" ht="42.95" customHeight="1">
      <c r="A218" s="89" t="s">
        <v>296</v>
      </c>
      <c r="B218" s="89"/>
      <c r="C218" s="89"/>
      <c r="D218" s="89"/>
      <c r="E218" s="89"/>
      <c r="F218" s="89"/>
      <c r="G218" s="89"/>
      <c r="H218" s="89"/>
      <c r="I218" s="89"/>
    </row>
    <row r="219" spans="1:9" ht="15" customHeight="1">
      <c r="A219" s="90"/>
      <c r="B219" s="90"/>
      <c r="C219" s="14" t="s">
        <v>221</v>
      </c>
      <c r="D219" s="15" t="s">
        <v>279</v>
      </c>
      <c r="E219" s="15" t="s">
        <v>222</v>
      </c>
      <c r="F219" s="15" t="s">
        <v>223</v>
      </c>
      <c r="G219" s="4"/>
      <c r="H219" s="4"/>
      <c r="I219" s="4"/>
    </row>
    <row r="220" spans="1:9" ht="27" customHeight="1">
      <c r="A220" s="16" t="s">
        <v>290</v>
      </c>
      <c r="B220" s="17" t="s">
        <v>281</v>
      </c>
      <c r="C220" s="18">
        <v>406.1</v>
      </c>
      <c r="D220" s="18">
        <v>0.5</v>
      </c>
      <c r="E220" s="18">
        <v>0.05</v>
      </c>
      <c r="F220" s="19">
        <f t="shared" ref="F220:F225" si="8">TRUNC(C220*D220*E220,2)</f>
        <v>10.15</v>
      </c>
      <c r="G220" s="4"/>
      <c r="H220" s="4"/>
      <c r="I220" s="4"/>
    </row>
    <row r="221" spans="1:9" ht="27" customHeight="1">
      <c r="A221" s="16" t="s">
        <v>291</v>
      </c>
      <c r="B221" s="17" t="s">
        <v>281</v>
      </c>
      <c r="C221" s="18">
        <v>431</v>
      </c>
      <c r="D221" s="18">
        <v>0.5</v>
      </c>
      <c r="E221" s="18">
        <v>0.05</v>
      </c>
      <c r="F221" s="19">
        <f t="shared" si="8"/>
        <v>10.77</v>
      </c>
      <c r="G221" s="4"/>
      <c r="H221" s="4"/>
      <c r="I221" s="4"/>
    </row>
    <row r="222" spans="1:9" ht="27" customHeight="1">
      <c r="A222" s="16" t="s">
        <v>292</v>
      </c>
      <c r="B222" s="17" t="s">
        <v>281</v>
      </c>
      <c r="C222" s="18">
        <v>4</v>
      </c>
      <c r="D222" s="18">
        <v>0.5</v>
      </c>
      <c r="E222" s="18">
        <v>0.05</v>
      </c>
      <c r="F222" s="19">
        <f t="shared" si="8"/>
        <v>0.1</v>
      </c>
      <c r="G222" s="4"/>
      <c r="H222" s="4"/>
      <c r="I222" s="4"/>
    </row>
    <row r="223" spans="1:9" ht="27" customHeight="1">
      <c r="A223" s="16" t="s">
        <v>293</v>
      </c>
      <c r="B223" s="17" t="s">
        <v>281</v>
      </c>
      <c r="C223" s="18">
        <v>4</v>
      </c>
      <c r="D223" s="18">
        <v>0.5</v>
      </c>
      <c r="E223" s="18">
        <v>0.05</v>
      </c>
      <c r="F223" s="19">
        <f t="shared" si="8"/>
        <v>0.1</v>
      </c>
      <c r="G223" s="4"/>
      <c r="H223" s="4"/>
      <c r="I223" s="4"/>
    </row>
    <row r="224" spans="1:9" ht="27" customHeight="1">
      <c r="A224" s="16" t="s">
        <v>294</v>
      </c>
      <c r="B224" s="17" t="s">
        <v>281</v>
      </c>
      <c r="C224" s="18">
        <v>8.8000000000000007</v>
      </c>
      <c r="D224" s="18">
        <v>0.5</v>
      </c>
      <c r="E224" s="18">
        <v>0.05</v>
      </c>
      <c r="F224" s="19">
        <f t="shared" si="8"/>
        <v>0.22</v>
      </c>
      <c r="G224" s="4"/>
      <c r="H224" s="4"/>
      <c r="I224" s="4"/>
    </row>
    <row r="225" spans="1:9" ht="27" customHeight="1">
      <c r="A225" s="16" t="s">
        <v>295</v>
      </c>
      <c r="B225" s="17" t="s">
        <v>281</v>
      </c>
      <c r="C225" s="18">
        <v>8.8000000000000007</v>
      </c>
      <c r="D225" s="18">
        <v>0.5</v>
      </c>
      <c r="E225" s="18">
        <v>0.05</v>
      </c>
      <c r="F225" s="19">
        <f t="shared" si="8"/>
        <v>0.22</v>
      </c>
      <c r="G225" s="4"/>
      <c r="H225" s="4"/>
      <c r="I225" s="4"/>
    </row>
    <row r="226" spans="1:9" ht="15" customHeight="1">
      <c r="A226" s="20"/>
      <c r="B226" s="21"/>
      <c r="C226" s="22"/>
      <c r="D226" s="22"/>
      <c r="E226" s="22"/>
      <c r="F226" s="23">
        <f>TRUNC(SUM(F220:F225),2)</f>
        <v>21.56</v>
      </c>
      <c r="G226" s="4"/>
      <c r="H226" s="4"/>
      <c r="I226" s="4"/>
    </row>
    <row r="227" spans="1:9" ht="9.9499999999999993" customHeight="1">
      <c r="A227" s="86"/>
      <c r="B227" s="86"/>
      <c r="C227" s="86"/>
      <c r="D227" s="4"/>
      <c r="E227" s="4"/>
      <c r="F227" s="4"/>
      <c r="G227" s="4"/>
      <c r="H227" s="4"/>
      <c r="I227" s="4"/>
    </row>
    <row r="228" spans="1:9" ht="12" customHeight="1">
      <c r="A228" s="4"/>
      <c r="B228" s="4"/>
      <c r="C228" s="4"/>
      <c r="D228" s="91" t="str">
        <f>"TOTAL DA MEMÓRIA DE CÁLCULO: "&amp;TEXT(TRUNC(SUM(F226),2),"0,00")</f>
        <v>TOTAL DA MEMÓRIA DE CÁLCULO: 21,56</v>
      </c>
      <c r="E228" s="91"/>
      <c r="F228" s="91"/>
      <c r="G228" s="91"/>
      <c r="H228" s="91"/>
      <c r="I228" s="91"/>
    </row>
    <row r="229" spans="1:9" ht="9.9499999999999993" customHeight="1">
      <c r="A229" s="86"/>
      <c r="B229" s="86"/>
      <c r="C229" s="86"/>
      <c r="D229" s="86"/>
      <c r="E229" s="4"/>
      <c r="F229" s="4"/>
      <c r="G229" s="4"/>
      <c r="H229" s="4"/>
      <c r="I229" s="4"/>
    </row>
    <row r="230" spans="1:9" ht="30.95" customHeight="1">
      <c r="A230" s="89" t="s">
        <v>297</v>
      </c>
      <c r="B230" s="89"/>
      <c r="C230" s="89"/>
      <c r="D230" s="89"/>
      <c r="E230" s="89"/>
      <c r="F230" s="89"/>
      <c r="G230" s="89"/>
      <c r="H230" s="89"/>
      <c r="I230" s="89"/>
    </row>
    <row r="231" spans="1:9" ht="15" customHeight="1">
      <c r="A231" s="90"/>
      <c r="B231" s="90"/>
      <c r="C231" s="15" t="s">
        <v>262</v>
      </c>
      <c r="D231" s="15" t="s">
        <v>245</v>
      </c>
      <c r="E231" s="15" t="s">
        <v>223</v>
      </c>
      <c r="F231" s="4"/>
      <c r="G231" s="4"/>
      <c r="H231" s="4"/>
      <c r="I231" s="4"/>
    </row>
    <row r="232" spans="1:9" ht="12.95" customHeight="1">
      <c r="A232" s="16" t="s">
        <v>298</v>
      </c>
      <c r="B232" s="17" t="s">
        <v>264</v>
      </c>
      <c r="C232" s="18">
        <v>64.69</v>
      </c>
      <c r="D232" s="18">
        <v>6</v>
      </c>
      <c r="E232" s="19">
        <f>TRUNC(C232*D232,2)</f>
        <v>388.14</v>
      </c>
      <c r="F232" s="4"/>
      <c r="G232" s="4"/>
      <c r="H232" s="4"/>
      <c r="I232" s="4"/>
    </row>
    <row r="233" spans="1:9" ht="15" customHeight="1">
      <c r="A233" s="20"/>
      <c r="B233" s="21"/>
      <c r="C233" s="22"/>
      <c r="D233" s="22"/>
      <c r="E233" s="23">
        <f>TRUNC(SUM(E232:E232),2)</f>
        <v>388.14</v>
      </c>
      <c r="F233" s="4"/>
      <c r="G233" s="4"/>
      <c r="H233" s="4"/>
      <c r="I233" s="4"/>
    </row>
    <row r="234" spans="1:9" ht="9.9499999999999993" customHeight="1">
      <c r="A234" s="86"/>
      <c r="B234" s="86"/>
      <c r="C234" s="86"/>
      <c r="D234" s="4"/>
      <c r="E234" s="4"/>
      <c r="F234" s="4"/>
      <c r="G234" s="4"/>
      <c r="H234" s="4"/>
      <c r="I234" s="4"/>
    </row>
    <row r="235" spans="1:9" ht="12" customHeight="1">
      <c r="A235" s="4"/>
      <c r="B235" s="4"/>
      <c r="C235" s="4"/>
      <c r="D235" s="91" t="str">
        <f>"TOTAL DA MEMÓRIA DE CÁLCULO: "&amp;TEXT(TRUNC(SUM(E233),2),"0,00")</f>
        <v>TOTAL DA MEMÓRIA DE CÁLCULO: 388,14</v>
      </c>
      <c r="E235" s="91"/>
      <c r="F235" s="91"/>
      <c r="G235" s="91"/>
      <c r="H235" s="91"/>
      <c r="I235" s="91"/>
    </row>
    <row r="236" spans="1:9" ht="9.9499999999999993" customHeight="1">
      <c r="A236" s="86"/>
      <c r="B236" s="86"/>
      <c r="C236" s="86"/>
      <c r="D236" s="86"/>
      <c r="E236" s="4"/>
      <c r="F236" s="4"/>
      <c r="G236" s="4"/>
      <c r="H236" s="4"/>
      <c r="I236" s="4"/>
    </row>
    <row r="237" spans="1:9" ht="30.95" customHeight="1">
      <c r="A237" s="89" t="s">
        <v>299</v>
      </c>
      <c r="B237" s="89"/>
      <c r="C237" s="89"/>
      <c r="D237" s="89"/>
      <c r="E237" s="89"/>
      <c r="F237" s="89"/>
      <c r="G237" s="89"/>
      <c r="H237" s="89"/>
      <c r="I237" s="89"/>
    </row>
    <row r="238" spans="1:9" ht="15" customHeight="1">
      <c r="A238" s="90"/>
      <c r="B238" s="90"/>
      <c r="C238" s="24" t="s">
        <v>230</v>
      </c>
      <c r="D238" s="15" t="s">
        <v>223</v>
      </c>
      <c r="E238" s="4"/>
      <c r="F238" s="4"/>
      <c r="G238" s="4"/>
      <c r="H238" s="4"/>
      <c r="I238" s="4"/>
    </row>
    <row r="239" spans="1:9" ht="12.95" customHeight="1">
      <c r="A239" s="16" t="s">
        <v>300</v>
      </c>
      <c r="B239" s="17" t="s">
        <v>230</v>
      </c>
      <c r="C239" s="18">
        <v>2</v>
      </c>
      <c r="D239" s="19">
        <f>TRUNC(C239,2)</f>
        <v>2</v>
      </c>
      <c r="E239" s="4"/>
      <c r="F239" s="4"/>
      <c r="G239" s="4"/>
      <c r="H239" s="4"/>
      <c r="I239" s="4"/>
    </row>
    <row r="240" spans="1:9" ht="15" customHeight="1">
      <c r="A240" s="20"/>
      <c r="B240" s="21"/>
      <c r="C240" s="22"/>
      <c r="D240" s="23">
        <f>TRUNC(SUM(D239:D239),2)</f>
        <v>2</v>
      </c>
      <c r="E240" s="4"/>
      <c r="F240" s="4"/>
      <c r="G240" s="4"/>
      <c r="H240" s="4"/>
      <c r="I240" s="4"/>
    </row>
    <row r="241" spans="1:9" ht="9.9499999999999993" customHeight="1">
      <c r="A241" s="86"/>
      <c r="B241" s="86"/>
      <c r="C241" s="86"/>
      <c r="D241" s="4"/>
      <c r="E241" s="4"/>
      <c r="F241" s="4"/>
      <c r="G241" s="4"/>
      <c r="H241" s="4"/>
      <c r="I241" s="4"/>
    </row>
    <row r="242" spans="1:9" ht="12" customHeight="1">
      <c r="A242" s="4"/>
      <c r="B242" s="4"/>
      <c r="C242" s="4"/>
      <c r="D242" s="91" t="str">
        <f>"TOTAL DA MEMÓRIA DE CÁLCULO: "&amp;TEXT(TRUNC(SUM(D240),2),"0,00")</f>
        <v>TOTAL DA MEMÓRIA DE CÁLCULO: 2,00</v>
      </c>
      <c r="E242" s="91"/>
      <c r="F242" s="91"/>
      <c r="G242" s="91"/>
      <c r="H242" s="91"/>
      <c r="I242" s="91"/>
    </row>
    <row r="243" spans="1:9" ht="9.9499999999999993" customHeight="1">
      <c r="A243" s="86"/>
      <c r="B243" s="86"/>
      <c r="C243" s="86"/>
      <c r="D243" s="86"/>
      <c r="E243" s="4"/>
      <c r="F243" s="4"/>
      <c r="G243" s="4"/>
      <c r="H243" s="4"/>
      <c r="I243" s="4"/>
    </row>
    <row r="244" spans="1:9" ht="30.95" customHeight="1">
      <c r="A244" s="89" t="s">
        <v>301</v>
      </c>
      <c r="B244" s="89"/>
      <c r="C244" s="89"/>
      <c r="D244" s="89"/>
      <c r="E244" s="89"/>
      <c r="F244" s="89"/>
      <c r="G244" s="89"/>
      <c r="H244" s="89"/>
      <c r="I244" s="89"/>
    </row>
    <row r="245" spans="1:9" ht="15" customHeight="1">
      <c r="A245" s="90"/>
      <c r="B245" s="90"/>
      <c r="C245" s="14" t="s">
        <v>221</v>
      </c>
      <c r="D245" s="15" t="s">
        <v>223</v>
      </c>
      <c r="E245" s="4"/>
      <c r="F245" s="4"/>
      <c r="G245" s="4"/>
      <c r="H245" s="4"/>
      <c r="I245" s="4"/>
    </row>
    <row r="246" spans="1:9" ht="27" customHeight="1">
      <c r="A246" s="16" t="s">
        <v>251</v>
      </c>
      <c r="B246" s="17" t="s">
        <v>221</v>
      </c>
      <c r="C246" s="18">
        <v>406.1</v>
      </c>
      <c r="D246" s="19">
        <f t="shared" ref="D246:D251" si="9">TRUNC(C246,2)</f>
        <v>406.1</v>
      </c>
      <c r="E246" s="4"/>
      <c r="F246" s="4"/>
      <c r="G246" s="4"/>
      <c r="H246" s="4"/>
      <c r="I246" s="4"/>
    </row>
    <row r="247" spans="1:9" ht="27" customHeight="1">
      <c r="A247" s="16" t="s">
        <v>252</v>
      </c>
      <c r="B247" s="17" t="s">
        <v>221</v>
      </c>
      <c r="C247" s="18">
        <v>431</v>
      </c>
      <c r="D247" s="19">
        <f t="shared" si="9"/>
        <v>431</v>
      </c>
      <c r="E247" s="4"/>
      <c r="F247" s="4"/>
      <c r="G247" s="4"/>
      <c r="H247" s="4"/>
      <c r="I247" s="4"/>
    </row>
    <row r="248" spans="1:9" ht="27" customHeight="1">
      <c r="A248" s="16" t="s">
        <v>253</v>
      </c>
      <c r="B248" s="17" t="s">
        <v>221</v>
      </c>
      <c r="C248" s="18">
        <v>4</v>
      </c>
      <c r="D248" s="19">
        <f t="shared" si="9"/>
        <v>4</v>
      </c>
      <c r="E248" s="4"/>
      <c r="F248" s="4"/>
      <c r="G248" s="4"/>
      <c r="H248" s="4"/>
      <c r="I248" s="4"/>
    </row>
    <row r="249" spans="1:9" ht="27" customHeight="1">
      <c r="A249" s="16" t="s">
        <v>254</v>
      </c>
      <c r="B249" s="17" t="s">
        <v>221</v>
      </c>
      <c r="C249" s="18">
        <v>4</v>
      </c>
      <c r="D249" s="19">
        <f t="shared" si="9"/>
        <v>4</v>
      </c>
      <c r="E249" s="4"/>
      <c r="F249" s="4"/>
      <c r="G249" s="4"/>
      <c r="H249" s="4"/>
      <c r="I249" s="4"/>
    </row>
    <row r="250" spans="1:9" ht="27" customHeight="1">
      <c r="A250" s="16" t="s">
        <v>255</v>
      </c>
      <c r="B250" s="17" t="s">
        <v>221</v>
      </c>
      <c r="C250" s="18">
        <v>8.8000000000000007</v>
      </c>
      <c r="D250" s="19">
        <f t="shared" si="9"/>
        <v>8.8000000000000007</v>
      </c>
      <c r="E250" s="4"/>
      <c r="F250" s="4"/>
      <c r="G250" s="4"/>
      <c r="H250" s="4"/>
      <c r="I250" s="4"/>
    </row>
    <row r="251" spans="1:9" ht="27" customHeight="1">
      <c r="A251" s="16" t="s">
        <v>256</v>
      </c>
      <c r="B251" s="17" t="s">
        <v>221</v>
      </c>
      <c r="C251" s="18">
        <v>8.8000000000000007</v>
      </c>
      <c r="D251" s="19">
        <f t="shared" si="9"/>
        <v>8.8000000000000007</v>
      </c>
      <c r="E251" s="4"/>
      <c r="F251" s="4"/>
      <c r="G251" s="4"/>
      <c r="H251" s="4"/>
      <c r="I251" s="4"/>
    </row>
    <row r="252" spans="1:9" ht="15" customHeight="1">
      <c r="A252" s="20"/>
      <c r="B252" s="21"/>
      <c r="C252" s="22"/>
      <c r="D252" s="23">
        <f>TRUNC(SUM(D246:D251),2)</f>
        <v>862.7</v>
      </c>
      <c r="E252" s="4"/>
      <c r="F252" s="4"/>
      <c r="G252" s="4"/>
      <c r="H252" s="4"/>
      <c r="I252" s="4"/>
    </row>
    <row r="253" spans="1:9" ht="9.9499999999999993" customHeight="1">
      <c r="A253" s="86"/>
      <c r="B253" s="86"/>
      <c r="C253" s="86"/>
      <c r="D253" s="4"/>
      <c r="E253" s="4"/>
      <c r="F253" s="4"/>
      <c r="G253" s="4"/>
      <c r="H253" s="4"/>
      <c r="I253" s="4"/>
    </row>
    <row r="254" spans="1:9" ht="12" customHeight="1">
      <c r="A254" s="4"/>
      <c r="B254" s="4"/>
      <c r="C254" s="4"/>
      <c r="D254" s="91" t="str">
        <f>"TOTAL DA MEMÓRIA DE CÁLCULO: "&amp;TEXT(TRUNC(SUM(D252),2),"0,00")</f>
        <v>TOTAL DA MEMÓRIA DE CÁLCULO: 862,70</v>
      </c>
      <c r="E254" s="91"/>
      <c r="F254" s="91"/>
      <c r="G254" s="91"/>
      <c r="H254" s="91"/>
      <c r="I254" s="91"/>
    </row>
    <row r="255" spans="1:9" ht="9.9499999999999993" customHeight="1">
      <c r="A255" s="86"/>
      <c r="B255" s="86"/>
      <c r="C255" s="86"/>
      <c r="D255" s="86"/>
      <c r="E255" s="4"/>
      <c r="F255" s="4"/>
      <c r="G255" s="4"/>
      <c r="H255" s="4"/>
      <c r="I255" s="4"/>
    </row>
    <row r="256" spans="1:9" ht="30.95" customHeight="1">
      <c r="A256" s="89" t="s">
        <v>302</v>
      </c>
      <c r="B256" s="89"/>
      <c r="C256" s="89"/>
      <c r="D256" s="89"/>
      <c r="E256" s="89"/>
      <c r="F256" s="89"/>
      <c r="G256" s="89"/>
      <c r="H256" s="89"/>
      <c r="I256" s="89"/>
    </row>
    <row r="257" spans="1:9" ht="15" customHeight="1">
      <c r="A257" s="90"/>
      <c r="B257" s="90"/>
      <c r="C257" s="24" t="s">
        <v>230</v>
      </c>
      <c r="D257" s="15" t="s">
        <v>223</v>
      </c>
      <c r="E257" s="4"/>
      <c r="F257" s="4"/>
      <c r="G257" s="4"/>
      <c r="H257" s="4"/>
      <c r="I257" s="4"/>
    </row>
    <row r="258" spans="1:9" ht="18.95" customHeight="1">
      <c r="A258" s="16" t="s">
        <v>231</v>
      </c>
      <c r="B258" s="17" t="s">
        <v>273</v>
      </c>
      <c r="C258" s="18">
        <v>8</v>
      </c>
      <c r="D258" s="19">
        <f>TRUNC(TRUNC((C258),2),2)</f>
        <v>8</v>
      </c>
      <c r="E258" s="4"/>
      <c r="F258" s="4"/>
      <c r="G258" s="4"/>
      <c r="H258" s="4"/>
      <c r="I258" s="4"/>
    </row>
    <row r="259" spans="1:9" ht="15" customHeight="1">
      <c r="A259" s="20"/>
      <c r="B259" s="21"/>
      <c r="C259" s="22"/>
      <c r="D259" s="23">
        <f>TRUNC(SUM(D258:D258),2)</f>
        <v>8</v>
      </c>
      <c r="E259" s="4"/>
      <c r="F259" s="4"/>
      <c r="G259" s="4"/>
      <c r="H259" s="4"/>
      <c r="I259" s="4"/>
    </row>
    <row r="260" spans="1:9" ht="9.9499999999999993" customHeight="1">
      <c r="A260" s="86"/>
      <c r="B260" s="86"/>
      <c r="C260" s="86"/>
      <c r="D260" s="4"/>
      <c r="E260" s="4"/>
      <c r="F260" s="4"/>
      <c r="G260" s="4"/>
      <c r="H260" s="4"/>
      <c r="I260" s="4"/>
    </row>
    <row r="261" spans="1:9" ht="12" customHeight="1">
      <c r="A261" s="4"/>
      <c r="B261" s="4"/>
      <c r="C261" s="4"/>
      <c r="D261" s="91" t="str">
        <f>"TOTAL DA MEMÓRIA DE CÁLCULO: "&amp;TEXT(TRUNC(SUM(D259),2),"0,00")</f>
        <v>TOTAL DA MEMÓRIA DE CÁLCULO: 8,00</v>
      </c>
      <c r="E261" s="91"/>
      <c r="F261" s="91"/>
      <c r="G261" s="91"/>
      <c r="H261" s="91"/>
      <c r="I261" s="91"/>
    </row>
    <row r="262" spans="1:9" ht="9.9499999999999993" customHeight="1">
      <c r="A262" s="86"/>
      <c r="B262" s="86"/>
      <c r="C262" s="86"/>
      <c r="D262" s="86"/>
      <c r="E262" s="4"/>
      <c r="F262" s="4"/>
      <c r="G262" s="4"/>
      <c r="H262" s="4"/>
      <c r="I262" s="4"/>
    </row>
    <row r="263" spans="1:9" ht="30.95" customHeight="1">
      <c r="A263" s="89" t="s">
        <v>303</v>
      </c>
      <c r="B263" s="89"/>
      <c r="C263" s="89"/>
      <c r="D263" s="89"/>
      <c r="E263" s="89"/>
      <c r="F263" s="89"/>
      <c r="G263" s="89"/>
      <c r="H263" s="89"/>
      <c r="I263" s="89"/>
    </row>
    <row r="264" spans="1:9" ht="15" customHeight="1">
      <c r="A264" s="90"/>
      <c r="B264" s="90"/>
      <c r="C264" s="24" t="s">
        <v>230</v>
      </c>
      <c r="D264" s="15" t="s">
        <v>223</v>
      </c>
      <c r="E264" s="4"/>
      <c r="F264" s="4"/>
      <c r="G264" s="4"/>
      <c r="H264" s="4"/>
      <c r="I264" s="4"/>
    </row>
    <row r="265" spans="1:9" ht="18.95" customHeight="1">
      <c r="A265" s="16" t="s">
        <v>231</v>
      </c>
      <c r="B265" s="17" t="s">
        <v>273</v>
      </c>
      <c r="C265" s="18">
        <v>8</v>
      </c>
      <c r="D265" s="19">
        <f>TRUNC(TRUNC((C265),2),2)</f>
        <v>8</v>
      </c>
      <c r="E265" s="4"/>
      <c r="F265" s="4"/>
      <c r="G265" s="4"/>
      <c r="H265" s="4"/>
      <c r="I265" s="4"/>
    </row>
    <row r="266" spans="1:9" ht="15" customHeight="1">
      <c r="A266" s="20"/>
      <c r="B266" s="21"/>
      <c r="C266" s="22"/>
      <c r="D266" s="23">
        <f>TRUNC(SUM(D265:D265),2)</f>
        <v>8</v>
      </c>
      <c r="E266" s="4"/>
      <c r="F266" s="4"/>
      <c r="G266" s="4"/>
      <c r="H266" s="4"/>
      <c r="I266" s="4"/>
    </row>
    <row r="267" spans="1:9" ht="9.9499999999999993" customHeight="1">
      <c r="A267" s="86"/>
      <c r="B267" s="86"/>
      <c r="C267" s="86"/>
      <c r="D267" s="4"/>
      <c r="E267" s="4"/>
      <c r="F267" s="4"/>
      <c r="G267" s="4"/>
      <c r="H267" s="4"/>
      <c r="I267" s="4"/>
    </row>
    <row r="268" spans="1:9" ht="12" customHeight="1">
      <c r="A268" s="4"/>
      <c r="B268" s="4"/>
      <c r="C268" s="4"/>
      <c r="D268" s="91" t="str">
        <f>"TOTAL DA MEMÓRIA DE CÁLCULO: "&amp;TEXT(TRUNC(SUM(D266),2),"0,00")</f>
        <v>TOTAL DA MEMÓRIA DE CÁLCULO: 8,00</v>
      </c>
      <c r="E268" s="91"/>
      <c r="F268" s="91"/>
      <c r="G268" s="91"/>
      <c r="H268" s="91"/>
      <c r="I268" s="91"/>
    </row>
    <row r="269" spans="1:9" ht="9.9499999999999993" customHeight="1">
      <c r="A269" s="86"/>
      <c r="B269" s="86"/>
      <c r="C269" s="86"/>
      <c r="D269" s="86"/>
      <c r="E269" s="4"/>
      <c r="F269" s="4"/>
      <c r="G269" s="4"/>
      <c r="H269" s="4"/>
      <c r="I269" s="4"/>
    </row>
    <row r="270" spans="1:9" ht="30.95" customHeight="1">
      <c r="A270" s="89" t="s">
        <v>304</v>
      </c>
      <c r="B270" s="89"/>
      <c r="C270" s="89"/>
      <c r="D270" s="89"/>
      <c r="E270" s="89"/>
      <c r="F270" s="89"/>
      <c r="G270" s="89"/>
      <c r="H270" s="89"/>
      <c r="I270" s="89"/>
    </row>
    <row r="271" spans="1:9" ht="15" customHeight="1">
      <c r="A271" s="90"/>
      <c r="B271" s="90"/>
      <c r="C271" s="14" t="s">
        <v>221</v>
      </c>
      <c r="D271" s="15" t="s">
        <v>233</v>
      </c>
      <c r="E271" s="15" t="s">
        <v>234</v>
      </c>
      <c r="F271" s="15" t="s">
        <v>222</v>
      </c>
      <c r="G271" s="15" t="s">
        <v>223</v>
      </c>
      <c r="H271" s="4"/>
      <c r="I271" s="4"/>
    </row>
    <row r="272" spans="1:9" ht="36" customHeight="1">
      <c r="A272" s="16" t="s">
        <v>305</v>
      </c>
      <c r="B272" s="17" t="s">
        <v>306</v>
      </c>
      <c r="C272" s="18">
        <v>4.0999999999999996</v>
      </c>
      <c r="D272" s="18">
        <v>1.9</v>
      </c>
      <c r="E272" s="18">
        <v>5</v>
      </c>
      <c r="F272" s="18">
        <v>0</v>
      </c>
      <c r="G272" s="19">
        <f>TRUNC(TRUNC((C272*((D272+E272)/2)),2),2)</f>
        <v>14.14</v>
      </c>
      <c r="H272" s="4"/>
      <c r="I272" s="4"/>
    </row>
    <row r="273" spans="1:9" ht="36" customHeight="1">
      <c r="A273" s="16" t="s">
        <v>307</v>
      </c>
      <c r="B273" s="17" t="s">
        <v>306</v>
      </c>
      <c r="C273" s="18">
        <v>120</v>
      </c>
      <c r="D273" s="18">
        <v>5</v>
      </c>
      <c r="E273" s="18">
        <v>5</v>
      </c>
      <c r="F273" s="18">
        <v>0</v>
      </c>
      <c r="G273" s="19">
        <f>TRUNC(TRUNC((C273*((D273+E273)/2)),2),2)</f>
        <v>600</v>
      </c>
      <c r="H273" s="4"/>
      <c r="I273" s="4"/>
    </row>
    <row r="274" spans="1:9" ht="36" customHeight="1">
      <c r="A274" s="16" t="s">
        <v>308</v>
      </c>
      <c r="B274" s="17" t="s">
        <v>306</v>
      </c>
      <c r="C274" s="18">
        <v>13.4</v>
      </c>
      <c r="D274" s="18">
        <v>5</v>
      </c>
      <c r="E274" s="18">
        <v>9.25</v>
      </c>
      <c r="F274" s="18">
        <v>0</v>
      </c>
      <c r="G274" s="19">
        <f>TRUNC(TRUNC((C274*((D274+E274)/2)),2),2)</f>
        <v>95.47</v>
      </c>
      <c r="H274" s="4"/>
      <c r="I274" s="4"/>
    </row>
    <row r="275" spans="1:9" ht="27" customHeight="1">
      <c r="A275" s="16" t="s">
        <v>309</v>
      </c>
      <c r="B275" s="17" t="s">
        <v>310</v>
      </c>
      <c r="C275" s="18">
        <v>16</v>
      </c>
      <c r="D275" s="18">
        <v>0</v>
      </c>
      <c r="E275" s="18">
        <v>0</v>
      </c>
      <c r="F275" s="18">
        <v>8.5299999999999994</v>
      </c>
      <c r="G275" s="19">
        <f>TRUNC(TRUNC(((C275*F275)/2),2),2)</f>
        <v>68.239999999999995</v>
      </c>
      <c r="H275" s="4"/>
      <c r="I275" s="4"/>
    </row>
    <row r="276" spans="1:9" ht="15" customHeight="1">
      <c r="A276" s="20"/>
      <c r="B276" s="21"/>
      <c r="C276" s="22"/>
      <c r="D276" s="22"/>
      <c r="E276" s="22"/>
      <c r="F276" s="22"/>
      <c r="G276" s="23">
        <f>TRUNC(SUM(G272:G275),2)</f>
        <v>777.85</v>
      </c>
      <c r="H276" s="4"/>
      <c r="I276" s="4"/>
    </row>
    <row r="277" spans="1:9" ht="9.9499999999999993" customHeight="1">
      <c r="A277" s="86"/>
      <c r="B277" s="86"/>
      <c r="C277" s="86"/>
      <c r="D277" s="4"/>
      <c r="E277" s="4"/>
      <c r="F277" s="4"/>
      <c r="G277" s="4"/>
      <c r="H277" s="4"/>
      <c r="I277" s="4"/>
    </row>
    <row r="278" spans="1:9" ht="12" customHeight="1">
      <c r="A278" s="4"/>
      <c r="B278" s="4"/>
      <c r="C278" s="4"/>
      <c r="D278" s="91" t="str">
        <f>"TOTAL DA MEMÓRIA DE CÁLCULO: "&amp;TEXT(TRUNC(SUM(G276),2),"0,00")</f>
        <v>TOTAL DA MEMÓRIA DE CÁLCULO: 777,85</v>
      </c>
      <c r="E278" s="91"/>
      <c r="F278" s="91"/>
      <c r="G278" s="91"/>
      <c r="H278" s="91"/>
      <c r="I278" s="91"/>
    </row>
    <row r="279" spans="1:9" ht="9.9499999999999993" customHeight="1">
      <c r="A279" s="86"/>
      <c r="B279" s="86"/>
      <c r="C279" s="86"/>
      <c r="D279" s="86"/>
      <c r="E279" s="4"/>
      <c r="F279" s="4"/>
      <c r="G279" s="4"/>
      <c r="H279" s="4"/>
      <c r="I279" s="4"/>
    </row>
    <row r="280" spans="1:9" ht="30.95" customHeight="1">
      <c r="A280" s="89" t="s">
        <v>311</v>
      </c>
      <c r="B280" s="89"/>
      <c r="C280" s="89"/>
      <c r="D280" s="89"/>
      <c r="E280" s="89"/>
      <c r="F280" s="89"/>
      <c r="G280" s="89"/>
      <c r="H280" s="89"/>
      <c r="I280" s="89"/>
    </row>
    <row r="281" spans="1:9" ht="15" customHeight="1">
      <c r="A281" s="90"/>
      <c r="B281" s="90"/>
      <c r="C281" s="14" t="s">
        <v>221</v>
      </c>
      <c r="D281" s="15" t="s">
        <v>233</v>
      </c>
      <c r="E281" s="15" t="s">
        <v>234</v>
      </c>
      <c r="F281" s="15" t="s">
        <v>223</v>
      </c>
      <c r="G281" s="4"/>
      <c r="H281" s="4"/>
      <c r="I281" s="4"/>
    </row>
    <row r="282" spans="1:9" ht="36" customHeight="1">
      <c r="A282" s="16" t="s">
        <v>312</v>
      </c>
      <c r="B282" s="17" t="s">
        <v>306</v>
      </c>
      <c r="C282" s="18">
        <v>120</v>
      </c>
      <c r="D282" s="18">
        <v>1.9</v>
      </c>
      <c r="E282" s="18">
        <v>1.9</v>
      </c>
      <c r="F282" s="19">
        <f>TRUNC(TRUNC((C282*((D282+E282)/2)),2),2)</f>
        <v>228</v>
      </c>
      <c r="G282" s="4"/>
      <c r="H282" s="4"/>
      <c r="I282" s="4"/>
    </row>
    <row r="283" spans="1:9" ht="15" customHeight="1">
      <c r="A283" s="20"/>
      <c r="B283" s="21"/>
      <c r="C283" s="22"/>
      <c r="D283" s="22"/>
      <c r="E283" s="22"/>
      <c r="F283" s="23">
        <f>TRUNC(SUM(F282:F282),2)</f>
        <v>228</v>
      </c>
      <c r="G283" s="4"/>
      <c r="H283" s="4"/>
      <c r="I283" s="4"/>
    </row>
    <row r="284" spans="1:9" ht="9.9499999999999993" customHeight="1">
      <c r="A284" s="86"/>
      <c r="B284" s="86"/>
      <c r="C284" s="86"/>
      <c r="D284" s="4"/>
      <c r="E284" s="4"/>
      <c r="F284" s="4"/>
      <c r="G284" s="4"/>
      <c r="H284" s="4"/>
      <c r="I284" s="4"/>
    </row>
    <row r="285" spans="1:9" ht="12" customHeight="1">
      <c r="A285" s="4"/>
      <c r="B285" s="4"/>
      <c r="C285" s="4"/>
      <c r="D285" s="91" t="str">
        <f>"TOTAL DA MEMÓRIA DE CÁLCULO: "&amp;TEXT(TRUNC(SUM(F283),2),"0,00")</f>
        <v>TOTAL DA MEMÓRIA DE CÁLCULO: 228,00</v>
      </c>
      <c r="E285" s="91"/>
      <c r="F285" s="91"/>
      <c r="G285" s="91"/>
      <c r="H285" s="91"/>
      <c r="I285" s="91"/>
    </row>
    <row r="286" spans="1:9" ht="9.9499999999999993" customHeight="1">
      <c r="A286" s="86"/>
      <c r="B286" s="86"/>
      <c r="C286" s="86"/>
      <c r="D286" s="86"/>
      <c r="E286" s="4"/>
      <c r="F286" s="4"/>
      <c r="G286" s="4"/>
      <c r="H286" s="4"/>
      <c r="I286" s="4"/>
    </row>
    <row r="287" spans="1:9" ht="30.95" customHeight="1">
      <c r="A287" s="89" t="s">
        <v>313</v>
      </c>
      <c r="B287" s="89"/>
      <c r="C287" s="89"/>
      <c r="D287" s="89"/>
      <c r="E287" s="89"/>
      <c r="F287" s="89"/>
      <c r="G287" s="89"/>
      <c r="H287" s="89"/>
      <c r="I287" s="89"/>
    </row>
    <row r="288" spans="1:9" ht="15" customHeight="1">
      <c r="A288" s="90"/>
      <c r="B288" s="90"/>
      <c r="C288" s="15" t="s">
        <v>240</v>
      </c>
      <c r="D288" s="15" t="s">
        <v>241</v>
      </c>
      <c r="E288" s="15" t="s">
        <v>223</v>
      </c>
      <c r="F288" s="4"/>
      <c r="G288" s="4"/>
      <c r="H288" s="4"/>
      <c r="I288" s="4"/>
    </row>
    <row r="289" spans="1:9" ht="27" customHeight="1">
      <c r="A289" s="16" t="s">
        <v>314</v>
      </c>
      <c r="B289" s="17" t="s">
        <v>315</v>
      </c>
      <c r="C289" s="18">
        <v>777.85</v>
      </c>
      <c r="D289" s="18">
        <v>0.2</v>
      </c>
      <c r="E289" s="19">
        <f>TRUNC(TRUNC((C289*D289),2),2)</f>
        <v>155.57</v>
      </c>
      <c r="F289" s="4"/>
      <c r="G289" s="4"/>
      <c r="H289" s="4"/>
      <c r="I289" s="4"/>
    </row>
    <row r="290" spans="1:9" ht="27" customHeight="1">
      <c r="A290" s="16" t="s">
        <v>316</v>
      </c>
      <c r="B290" s="17" t="s">
        <v>315</v>
      </c>
      <c r="C290" s="18">
        <v>228</v>
      </c>
      <c r="D290" s="18">
        <v>0.2</v>
      </c>
      <c r="E290" s="19">
        <f>TRUNC(TRUNC((C290*D290),2),2)</f>
        <v>45.6</v>
      </c>
      <c r="F290" s="4"/>
      <c r="G290" s="4"/>
      <c r="H290" s="4"/>
      <c r="I290" s="4"/>
    </row>
    <row r="291" spans="1:9" ht="15" customHeight="1">
      <c r="A291" s="20"/>
      <c r="B291" s="21"/>
      <c r="C291" s="22"/>
      <c r="D291" s="22"/>
      <c r="E291" s="23">
        <f>TRUNC(SUM(E289:E290),2)</f>
        <v>201.17</v>
      </c>
      <c r="F291" s="4"/>
      <c r="G291" s="4"/>
      <c r="H291" s="4"/>
      <c r="I291" s="4"/>
    </row>
    <row r="292" spans="1:9" ht="9.9499999999999993" customHeight="1">
      <c r="A292" s="86"/>
      <c r="B292" s="86"/>
      <c r="C292" s="86"/>
      <c r="D292" s="4"/>
      <c r="E292" s="4"/>
      <c r="F292" s="4"/>
      <c r="G292" s="4"/>
      <c r="H292" s="4"/>
      <c r="I292" s="4"/>
    </row>
    <row r="293" spans="1:9" ht="12" customHeight="1">
      <c r="A293" s="4"/>
      <c r="B293" s="4"/>
      <c r="C293" s="4"/>
      <c r="D293" s="91" t="str">
        <f>"TOTAL DA MEMÓRIA DE CÁLCULO: "&amp;TEXT(TRUNC(SUM(E291),2),"0,00")</f>
        <v>TOTAL DA MEMÓRIA DE CÁLCULO: 201,17</v>
      </c>
      <c r="E293" s="91"/>
      <c r="F293" s="91"/>
      <c r="G293" s="91"/>
      <c r="H293" s="91"/>
      <c r="I293" s="91"/>
    </row>
    <row r="294" spans="1:9" ht="9.9499999999999993" customHeight="1">
      <c r="A294" s="86"/>
      <c r="B294" s="86"/>
      <c r="C294" s="86"/>
      <c r="D294" s="86"/>
      <c r="E294" s="4"/>
      <c r="F294" s="4"/>
      <c r="G294" s="4"/>
      <c r="H294" s="4"/>
      <c r="I294" s="4"/>
    </row>
    <row r="295" spans="1:9" ht="30.95" customHeight="1">
      <c r="A295" s="89" t="s">
        <v>317</v>
      </c>
      <c r="B295" s="89"/>
      <c r="C295" s="89"/>
      <c r="D295" s="89"/>
      <c r="E295" s="89"/>
      <c r="F295" s="89"/>
      <c r="G295" s="89"/>
      <c r="H295" s="89"/>
      <c r="I295" s="89"/>
    </row>
    <row r="296" spans="1:9" ht="15" customHeight="1">
      <c r="A296" s="90"/>
      <c r="B296" s="90"/>
      <c r="C296" s="15" t="s">
        <v>240</v>
      </c>
      <c r="D296" s="15" t="s">
        <v>241</v>
      </c>
      <c r="E296" s="15" t="s">
        <v>245</v>
      </c>
      <c r="F296" s="15" t="s">
        <v>223</v>
      </c>
      <c r="G296" s="4"/>
      <c r="H296" s="4"/>
      <c r="I296" s="4"/>
    </row>
    <row r="297" spans="1:9" ht="27" customHeight="1">
      <c r="A297" s="16" t="s">
        <v>314</v>
      </c>
      <c r="B297" s="17" t="s">
        <v>246</v>
      </c>
      <c r="C297" s="18">
        <v>777.85</v>
      </c>
      <c r="D297" s="18">
        <v>0.2</v>
      </c>
      <c r="E297" s="18">
        <v>4.5999999999999996</v>
      </c>
      <c r="F297" s="19">
        <f>TRUNC(C297*D297*E297,2)</f>
        <v>715.62</v>
      </c>
      <c r="G297" s="4"/>
      <c r="H297" s="4"/>
      <c r="I297" s="4"/>
    </row>
    <row r="298" spans="1:9" ht="27" customHeight="1">
      <c r="A298" s="16" t="s">
        <v>316</v>
      </c>
      <c r="B298" s="17" t="s">
        <v>246</v>
      </c>
      <c r="C298" s="18">
        <v>228</v>
      </c>
      <c r="D298" s="18">
        <v>0.2</v>
      </c>
      <c r="E298" s="18">
        <v>4.5999999999999996</v>
      </c>
      <c r="F298" s="19">
        <f>TRUNC(C298*D298*E298,2)</f>
        <v>209.76</v>
      </c>
      <c r="G298" s="4"/>
      <c r="H298" s="4"/>
      <c r="I298" s="4"/>
    </row>
    <row r="299" spans="1:9" ht="15" customHeight="1">
      <c r="A299" s="20"/>
      <c r="B299" s="21"/>
      <c r="C299" s="22"/>
      <c r="D299" s="22"/>
      <c r="E299" s="22"/>
      <c r="F299" s="23">
        <f>TRUNC(SUM(F297:F298),2)</f>
        <v>925.38</v>
      </c>
      <c r="G299" s="4"/>
      <c r="H299" s="4"/>
      <c r="I299" s="4"/>
    </row>
    <row r="300" spans="1:9" ht="9.9499999999999993" customHeight="1">
      <c r="A300" s="86"/>
      <c r="B300" s="86"/>
      <c r="C300" s="86"/>
      <c r="D300" s="4"/>
      <c r="E300" s="4"/>
      <c r="F300" s="4"/>
      <c r="G300" s="4"/>
      <c r="H300" s="4"/>
      <c r="I300" s="4"/>
    </row>
    <row r="301" spans="1:9" ht="12" customHeight="1">
      <c r="A301" s="4"/>
      <c r="B301" s="4"/>
      <c r="C301" s="4"/>
      <c r="D301" s="91" t="str">
        <f>"TOTAL DA MEMÓRIA DE CÁLCULO: "&amp;TEXT(TRUNC(SUM(F299),2),"0,00")</f>
        <v>TOTAL DA MEMÓRIA DE CÁLCULO: 925,38</v>
      </c>
      <c r="E301" s="91"/>
      <c r="F301" s="91"/>
      <c r="G301" s="91"/>
      <c r="H301" s="91"/>
      <c r="I301" s="91"/>
    </row>
    <row r="302" spans="1:9" ht="9.9499999999999993" customHeight="1">
      <c r="A302" s="86"/>
      <c r="B302" s="86"/>
      <c r="C302" s="86"/>
      <c r="D302" s="86"/>
      <c r="E302" s="4"/>
      <c r="F302" s="4"/>
      <c r="G302" s="4"/>
      <c r="H302" s="4"/>
      <c r="I302" s="4"/>
    </row>
    <row r="303" spans="1:9" ht="20.100000000000001" customHeight="1">
      <c r="A303" s="89" t="s">
        <v>318</v>
      </c>
      <c r="B303" s="89"/>
      <c r="C303" s="89"/>
      <c r="D303" s="89"/>
      <c r="E303" s="89"/>
      <c r="F303" s="89"/>
      <c r="G303" s="89"/>
      <c r="H303" s="89"/>
      <c r="I303" s="89"/>
    </row>
    <row r="304" spans="1:9" ht="15" customHeight="1">
      <c r="A304" s="90"/>
      <c r="B304" s="90"/>
      <c r="C304" s="14" t="s">
        <v>221</v>
      </c>
      <c r="D304" s="15" t="s">
        <v>233</v>
      </c>
      <c r="E304" s="15" t="s">
        <v>234</v>
      </c>
      <c r="F304" s="15" t="s">
        <v>241</v>
      </c>
      <c r="G304" s="15" t="s">
        <v>222</v>
      </c>
      <c r="H304" s="15" t="s">
        <v>223</v>
      </c>
      <c r="I304" s="4"/>
    </row>
    <row r="305" spans="1:9" ht="44.1" customHeight="1">
      <c r="A305" s="16" t="s">
        <v>312</v>
      </c>
      <c r="B305" s="17" t="s">
        <v>319</v>
      </c>
      <c r="C305" s="18">
        <v>120</v>
      </c>
      <c r="D305" s="18">
        <v>1.9</v>
      </c>
      <c r="E305" s="18">
        <v>1.9</v>
      </c>
      <c r="F305" s="18">
        <v>0.12</v>
      </c>
      <c r="G305" s="18">
        <v>0</v>
      </c>
      <c r="H305" s="19">
        <f>TRUNC(TRUNC((C305*((D305+E305)/2)*F305),2),2)</f>
        <v>27.36</v>
      </c>
      <c r="I305" s="4"/>
    </row>
    <row r="306" spans="1:9" ht="44.1" customHeight="1">
      <c r="A306" s="16" t="s">
        <v>305</v>
      </c>
      <c r="B306" s="17" t="s">
        <v>319</v>
      </c>
      <c r="C306" s="18">
        <v>4.0999999999999996</v>
      </c>
      <c r="D306" s="18">
        <v>1.9</v>
      </c>
      <c r="E306" s="18">
        <v>5</v>
      </c>
      <c r="F306" s="18">
        <v>0.12</v>
      </c>
      <c r="G306" s="18">
        <v>0</v>
      </c>
      <c r="H306" s="19">
        <f>TRUNC(TRUNC((C306*((D306+E306)/2)*F306),2),2)</f>
        <v>1.69</v>
      </c>
      <c r="I306" s="4"/>
    </row>
    <row r="307" spans="1:9" ht="44.1" customHeight="1">
      <c r="A307" s="16" t="s">
        <v>307</v>
      </c>
      <c r="B307" s="17" t="s">
        <v>319</v>
      </c>
      <c r="C307" s="18">
        <v>120</v>
      </c>
      <c r="D307" s="18">
        <v>5</v>
      </c>
      <c r="E307" s="18">
        <v>5</v>
      </c>
      <c r="F307" s="18">
        <v>0.12</v>
      </c>
      <c r="G307" s="18">
        <v>0</v>
      </c>
      <c r="H307" s="19">
        <f>TRUNC(TRUNC((C307*((D307+E307)/2)*F307),2),2)</f>
        <v>72</v>
      </c>
      <c r="I307" s="4"/>
    </row>
    <row r="308" spans="1:9" ht="44.1" customHeight="1">
      <c r="A308" s="16" t="s">
        <v>308</v>
      </c>
      <c r="B308" s="17" t="s">
        <v>319</v>
      </c>
      <c r="C308" s="18">
        <v>13.4</v>
      </c>
      <c r="D308" s="18">
        <v>5</v>
      </c>
      <c r="E308" s="18">
        <v>9.25</v>
      </c>
      <c r="F308" s="18">
        <v>0.12</v>
      </c>
      <c r="G308" s="18">
        <v>0</v>
      </c>
      <c r="H308" s="19">
        <f>TRUNC(TRUNC((C308*((D308+E308)/2)*F308),2),2)</f>
        <v>11.45</v>
      </c>
      <c r="I308" s="4"/>
    </row>
    <row r="309" spans="1:9" ht="36" customHeight="1">
      <c r="A309" s="16" t="s">
        <v>309</v>
      </c>
      <c r="B309" s="17" t="s">
        <v>320</v>
      </c>
      <c r="C309" s="18">
        <v>16</v>
      </c>
      <c r="D309" s="18">
        <v>0</v>
      </c>
      <c r="E309" s="18">
        <v>0</v>
      </c>
      <c r="F309" s="18">
        <v>0.12</v>
      </c>
      <c r="G309" s="18">
        <v>8.5299999999999994</v>
      </c>
      <c r="H309" s="19">
        <f>TRUNC(TRUNC(((C309*G309)/2)*F309,2),2)</f>
        <v>8.18</v>
      </c>
      <c r="I309" s="4"/>
    </row>
    <row r="310" spans="1:9" ht="15" customHeight="1">
      <c r="A310" s="20"/>
      <c r="B310" s="21"/>
      <c r="C310" s="22"/>
      <c r="D310" s="22"/>
      <c r="E310" s="22"/>
      <c r="F310" s="22"/>
      <c r="G310" s="22"/>
      <c r="H310" s="23">
        <f>TRUNC(SUM(H305:H309),2)</f>
        <v>120.68</v>
      </c>
      <c r="I310" s="4"/>
    </row>
    <row r="311" spans="1:9" ht="9.9499999999999993" customHeight="1">
      <c r="A311" s="86"/>
      <c r="B311" s="86"/>
      <c r="C311" s="86"/>
      <c r="D311" s="4"/>
      <c r="E311" s="4"/>
      <c r="F311" s="4"/>
      <c r="G311" s="4"/>
      <c r="H311" s="4"/>
      <c r="I311" s="4"/>
    </row>
    <row r="312" spans="1:9" ht="12" customHeight="1">
      <c r="A312" s="4"/>
      <c r="B312" s="4"/>
      <c r="C312" s="4"/>
      <c r="D312" s="91" t="str">
        <f>"TOTAL DA MEMÓRIA DE CÁLCULO: "&amp;TEXT(TRUNC(SUM(H310),2),"0,00")</f>
        <v>TOTAL DA MEMÓRIA DE CÁLCULO: 120,68</v>
      </c>
      <c r="E312" s="91"/>
      <c r="F312" s="91"/>
      <c r="G312" s="91"/>
      <c r="H312" s="91"/>
      <c r="I312" s="91"/>
    </row>
    <row r="313" spans="1:9" ht="9.9499999999999993" customHeight="1">
      <c r="A313" s="86"/>
      <c r="B313" s="86"/>
      <c r="C313" s="86"/>
      <c r="D313" s="86"/>
      <c r="E313" s="4"/>
      <c r="F313" s="4"/>
      <c r="G313" s="4"/>
      <c r="H313" s="4"/>
      <c r="I313" s="4"/>
    </row>
    <row r="314" spans="1:9" ht="30.95" customHeight="1">
      <c r="A314" s="89" t="s">
        <v>321</v>
      </c>
      <c r="B314" s="89"/>
      <c r="C314" s="89"/>
      <c r="D314" s="89"/>
      <c r="E314" s="89"/>
      <c r="F314" s="89"/>
      <c r="G314" s="89"/>
      <c r="H314" s="89"/>
      <c r="I314" s="89"/>
    </row>
    <row r="315" spans="1:9" ht="15" customHeight="1">
      <c r="A315" s="90"/>
      <c r="B315" s="90"/>
      <c r="C315" s="14" t="s">
        <v>221</v>
      </c>
      <c r="D315" s="15" t="s">
        <v>233</v>
      </c>
      <c r="E315" s="15" t="s">
        <v>234</v>
      </c>
      <c r="F315" s="15" t="s">
        <v>241</v>
      </c>
      <c r="G315" s="15" t="s">
        <v>222</v>
      </c>
      <c r="H315" s="15" t="s">
        <v>223</v>
      </c>
      <c r="I315" s="4"/>
    </row>
    <row r="316" spans="1:9" ht="44.1" customHeight="1">
      <c r="A316" s="16" t="s">
        <v>312</v>
      </c>
      <c r="B316" s="17" t="s">
        <v>319</v>
      </c>
      <c r="C316" s="18">
        <v>120</v>
      </c>
      <c r="D316" s="18">
        <v>1.9</v>
      </c>
      <c r="E316" s="18">
        <v>1.9</v>
      </c>
      <c r="F316" s="18">
        <v>0.12</v>
      </c>
      <c r="G316" s="18">
        <v>0</v>
      </c>
      <c r="H316" s="19">
        <f>TRUNC(TRUNC((C316*((D316+E316)/2)*F316),2),2)</f>
        <v>27.36</v>
      </c>
      <c r="I316" s="4"/>
    </row>
    <row r="317" spans="1:9" ht="44.1" customHeight="1">
      <c r="A317" s="16" t="s">
        <v>305</v>
      </c>
      <c r="B317" s="17" t="s">
        <v>319</v>
      </c>
      <c r="C317" s="18">
        <v>4.0999999999999996</v>
      </c>
      <c r="D317" s="18">
        <v>1.9</v>
      </c>
      <c r="E317" s="18">
        <v>5</v>
      </c>
      <c r="F317" s="18">
        <v>0.12</v>
      </c>
      <c r="G317" s="18">
        <v>0</v>
      </c>
      <c r="H317" s="19">
        <f>TRUNC(TRUNC((C317*((D317+E317)/2)*F317),2),2)</f>
        <v>1.69</v>
      </c>
      <c r="I317" s="4"/>
    </row>
    <row r="318" spans="1:9" ht="44.1" customHeight="1">
      <c r="A318" s="16" t="s">
        <v>307</v>
      </c>
      <c r="B318" s="17" t="s">
        <v>319</v>
      </c>
      <c r="C318" s="18">
        <v>120</v>
      </c>
      <c r="D318" s="18">
        <v>5</v>
      </c>
      <c r="E318" s="18">
        <v>5</v>
      </c>
      <c r="F318" s="18">
        <v>0.12</v>
      </c>
      <c r="G318" s="18">
        <v>0</v>
      </c>
      <c r="H318" s="19">
        <f>TRUNC(TRUNC((C318*((D318+E318)/2)*F318),2),2)</f>
        <v>72</v>
      </c>
      <c r="I318" s="4"/>
    </row>
    <row r="319" spans="1:9" ht="44.1" customHeight="1">
      <c r="A319" s="16" t="s">
        <v>308</v>
      </c>
      <c r="B319" s="17" t="s">
        <v>319</v>
      </c>
      <c r="C319" s="18">
        <v>13.4</v>
      </c>
      <c r="D319" s="18">
        <v>5</v>
      </c>
      <c r="E319" s="18">
        <v>9.25</v>
      </c>
      <c r="F319" s="18">
        <v>0.12</v>
      </c>
      <c r="G319" s="18">
        <v>0</v>
      </c>
      <c r="H319" s="19">
        <f>TRUNC(TRUNC((C319*((D319+E319)/2)*F319),2),2)</f>
        <v>11.45</v>
      </c>
      <c r="I319" s="4"/>
    </row>
    <row r="320" spans="1:9" ht="36" customHeight="1">
      <c r="A320" s="16" t="s">
        <v>309</v>
      </c>
      <c r="B320" s="17" t="s">
        <v>320</v>
      </c>
      <c r="C320" s="18">
        <v>16</v>
      </c>
      <c r="D320" s="18">
        <v>0</v>
      </c>
      <c r="E320" s="18">
        <v>0</v>
      </c>
      <c r="F320" s="18">
        <v>0.12</v>
      </c>
      <c r="G320" s="18">
        <v>8.5299999999999994</v>
      </c>
      <c r="H320" s="19">
        <f>TRUNC(TRUNC(((C320*G320)/2)*F320,2),2)</f>
        <v>8.18</v>
      </c>
      <c r="I320" s="4"/>
    </row>
    <row r="321" spans="1:9" ht="15" customHeight="1">
      <c r="A321" s="20"/>
      <c r="B321" s="21"/>
      <c r="C321" s="22"/>
      <c r="D321" s="22"/>
      <c r="E321" s="22"/>
      <c r="F321" s="22"/>
      <c r="G321" s="22"/>
      <c r="H321" s="23">
        <f>TRUNC(SUM(H316:H320),2)</f>
        <v>120.68</v>
      </c>
      <c r="I321" s="4"/>
    </row>
    <row r="322" spans="1:9" ht="9.9499999999999993" customHeight="1">
      <c r="A322" s="86"/>
      <c r="B322" s="86"/>
      <c r="C322" s="86"/>
      <c r="D322" s="4"/>
      <c r="E322" s="4"/>
      <c r="F322" s="4"/>
      <c r="G322" s="4"/>
      <c r="H322" s="4"/>
      <c r="I322" s="4"/>
    </row>
    <row r="323" spans="1:9" ht="12" customHeight="1">
      <c r="A323" s="4"/>
      <c r="B323" s="4"/>
      <c r="C323" s="4"/>
      <c r="D323" s="91" t="str">
        <f>"TOTAL DA MEMÓRIA DE CÁLCULO: "&amp;TEXT(TRUNC(SUM(H321),2),"0,00")</f>
        <v>TOTAL DA MEMÓRIA DE CÁLCULO: 120,68</v>
      </c>
      <c r="E323" s="91"/>
      <c r="F323" s="91"/>
      <c r="G323" s="91"/>
      <c r="H323" s="91"/>
      <c r="I323" s="91"/>
    </row>
    <row r="324" spans="1:9" ht="9.9499999999999993" customHeight="1">
      <c r="A324" s="86"/>
      <c r="B324" s="86"/>
      <c r="C324" s="86"/>
      <c r="D324" s="86"/>
      <c r="E324" s="4"/>
      <c r="F324" s="4"/>
      <c r="G324" s="4"/>
      <c r="H324" s="4"/>
      <c r="I324" s="4"/>
    </row>
    <row r="325" spans="1:9" ht="30.95" customHeight="1">
      <c r="A325" s="89" t="s">
        <v>322</v>
      </c>
      <c r="B325" s="89"/>
      <c r="C325" s="89"/>
      <c r="D325" s="89"/>
      <c r="E325" s="89"/>
      <c r="F325" s="89"/>
      <c r="G325" s="89"/>
      <c r="H325" s="89"/>
      <c r="I325" s="89"/>
    </row>
    <row r="326" spans="1:9" ht="15" customHeight="1">
      <c r="A326" s="90"/>
      <c r="B326" s="90"/>
      <c r="C326" s="14" t="s">
        <v>221</v>
      </c>
      <c r="D326" s="15" t="s">
        <v>233</v>
      </c>
      <c r="E326" s="15" t="s">
        <v>234</v>
      </c>
      <c r="F326" s="15" t="s">
        <v>241</v>
      </c>
      <c r="G326" s="15" t="s">
        <v>222</v>
      </c>
      <c r="H326" s="15" t="s">
        <v>223</v>
      </c>
      <c r="I326" s="4"/>
    </row>
    <row r="327" spans="1:9" ht="44.1" customHeight="1">
      <c r="A327" s="16" t="s">
        <v>312</v>
      </c>
      <c r="B327" s="17" t="s">
        <v>319</v>
      </c>
      <c r="C327" s="18">
        <v>120</v>
      </c>
      <c r="D327" s="18">
        <v>1.9</v>
      </c>
      <c r="E327" s="18">
        <v>1.9</v>
      </c>
      <c r="F327" s="18">
        <v>0.12</v>
      </c>
      <c r="G327" s="18">
        <v>0</v>
      </c>
      <c r="H327" s="19">
        <f>TRUNC(TRUNC((C327*((D327+E327)/2)*F327),2),2)</f>
        <v>27.36</v>
      </c>
      <c r="I327" s="4"/>
    </row>
    <row r="328" spans="1:9" ht="44.1" customHeight="1">
      <c r="A328" s="16" t="s">
        <v>305</v>
      </c>
      <c r="B328" s="17" t="s">
        <v>319</v>
      </c>
      <c r="C328" s="18">
        <v>4.0999999999999996</v>
      </c>
      <c r="D328" s="18">
        <v>1.9</v>
      </c>
      <c r="E328" s="18">
        <v>5</v>
      </c>
      <c r="F328" s="18">
        <v>0.12</v>
      </c>
      <c r="G328" s="18">
        <v>0</v>
      </c>
      <c r="H328" s="19">
        <f>TRUNC(TRUNC((C328*((D328+E328)/2)*F328),2),2)</f>
        <v>1.69</v>
      </c>
      <c r="I328" s="4"/>
    </row>
    <row r="329" spans="1:9" ht="44.1" customHeight="1">
      <c r="A329" s="16" t="s">
        <v>307</v>
      </c>
      <c r="B329" s="17" t="s">
        <v>319</v>
      </c>
      <c r="C329" s="18">
        <v>120</v>
      </c>
      <c r="D329" s="18">
        <v>5</v>
      </c>
      <c r="E329" s="18">
        <v>5</v>
      </c>
      <c r="F329" s="18">
        <v>0.12</v>
      </c>
      <c r="G329" s="18">
        <v>0</v>
      </c>
      <c r="H329" s="19">
        <f>TRUNC(TRUNC((C329*((D329+E329)/2)*F329),2),2)</f>
        <v>72</v>
      </c>
      <c r="I329" s="4"/>
    </row>
    <row r="330" spans="1:9" ht="44.1" customHeight="1">
      <c r="A330" s="16" t="s">
        <v>308</v>
      </c>
      <c r="B330" s="17" t="s">
        <v>319</v>
      </c>
      <c r="C330" s="18">
        <v>13.4</v>
      </c>
      <c r="D330" s="18">
        <v>5</v>
      </c>
      <c r="E330" s="18">
        <v>9.25</v>
      </c>
      <c r="F330" s="18">
        <v>0.12</v>
      </c>
      <c r="G330" s="18">
        <v>0</v>
      </c>
      <c r="H330" s="19">
        <f>TRUNC(TRUNC((C330*((D330+E330)/2)*F330),2),2)</f>
        <v>11.45</v>
      </c>
      <c r="I330" s="4"/>
    </row>
    <row r="331" spans="1:9" ht="36" customHeight="1">
      <c r="A331" s="16" t="s">
        <v>309</v>
      </c>
      <c r="B331" s="17" t="s">
        <v>320</v>
      </c>
      <c r="C331" s="18">
        <v>16</v>
      </c>
      <c r="D331" s="18">
        <v>0</v>
      </c>
      <c r="E331" s="18">
        <v>0</v>
      </c>
      <c r="F331" s="18">
        <v>0.12</v>
      </c>
      <c r="G331" s="18">
        <v>8.5299999999999994</v>
      </c>
      <c r="H331" s="19">
        <f>TRUNC(TRUNC(((C331*G331)/2)*F331,2),2)</f>
        <v>8.18</v>
      </c>
      <c r="I331" s="4"/>
    </row>
    <row r="332" spans="1:9" ht="15" customHeight="1">
      <c r="A332" s="20"/>
      <c r="B332" s="21"/>
      <c r="C332" s="22"/>
      <c r="D332" s="22"/>
      <c r="E332" s="22"/>
      <c r="F332" s="22"/>
      <c r="G332" s="22"/>
      <c r="H332" s="23">
        <f>TRUNC(SUM(H327:H331),2)</f>
        <v>120.68</v>
      </c>
      <c r="I332" s="4"/>
    </row>
    <row r="333" spans="1:9" ht="9.9499999999999993" customHeight="1">
      <c r="A333" s="86"/>
      <c r="B333" s="86"/>
      <c r="C333" s="86"/>
      <c r="D333" s="4"/>
      <c r="E333" s="4"/>
      <c r="F333" s="4"/>
      <c r="G333" s="4"/>
      <c r="H333" s="4"/>
      <c r="I333" s="4"/>
    </row>
    <row r="334" spans="1:9" ht="12" customHeight="1">
      <c r="A334" s="4"/>
      <c r="B334" s="4"/>
      <c r="C334" s="4"/>
      <c r="D334" s="91" t="str">
        <f>"TOTAL DA MEMÓRIA DE CÁLCULO: "&amp;TEXT(TRUNC(SUM(H332),2),"0,00")</f>
        <v>TOTAL DA MEMÓRIA DE CÁLCULO: 120,68</v>
      </c>
      <c r="E334" s="91"/>
      <c r="F334" s="91"/>
      <c r="G334" s="91"/>
      <c r="H334" s="91"/>
      <c r="I334" s="91"/>
    </row>
    <row r="335" spans="1:9" ht="9.9499999999999993" customHeight="1">
      <c r="A335" s="86"/>
      <c r="B335" s="86"/>
      <c r="C335" s="86"/>
      <c r="D335" s="86"/>
      <c r="E335" s="4"/>
      <c r="F335" s="4"/>
      <c r="G335" s="4"/>
      <c r="H335" s="4"/>
      <c r="I335" s="4"/>
    </row>
    <row r="336" spans="1:9" ht="30.95" customHeight="1">
      <c r="A336" s="89" t="s">
        <v>323</v>
      </c>
      <c r="B336" s="89"/>
      <c r="C336" s="89"/>
      <c r="D336" s="89"/>
      <c r="E336" s="89"/>
      <c r="F336" s="89"/>
      <c r="G336" s="89"/>
      <c r="H336" s="89"/>
      <c r="I336" s="89"/>
    </row>
    <row r="337" spans="1:9" ht="15" customHeight="1">
      <c r="A337" s="90"/>
      <c r="B337" s="90"/>
      <c r="C337" s="14" t="s">
        <v>221</v>
      </c>
      <c r="D337" s="15" t="s">
        <v>233</v>
      </c>
      <c r="E337" s="15" t="s">
        <v>234</v>
      </c>
      <c r="F337" s="15" t="s">
        <v>222</v>
      </c>
      <c r="G337" s="15" t="s">
        <v>223</v>
      </c>
      <c r="H337" s="4"/>
      <c r="I337" s="4"/>
    </row>
    <row r="338" spans="1:9" ht="36" customHeight="1">
      <c r="A338" s="16" t="s">
        <v>312</v>
      </c>
      <c r="B338" s="17" t="s">
        <v>306</v>
      </c>
      <c r="C338" s="18">
        <v>120</v>
      </c>
      <c r="D338" s="18">
        <v>1.9</v>
      </c>
      <c r="E338" s="18">
        <v>1.9</v>
      </c>
      <c r="F338" s="18">
        <v>0</v>
      </c>
      <c r="G338" s="19">
        <f>TRUNC(TRUNC((C338*((D338+E338)/2)),2),2)</f>
        <v>228</v>
      </c>
      <c r="H338" s="4"/>
      <c r="I338" s="4"/>
    </row>
    <row r="339" spans="1:9" ht="36" customHeight="1">
      <c r="A339" s="16" t="s">
        <v>305</v>
      </c>
      <c r="B339" s="17" t="s">
        <v>306</v>
      </c>
      <c r="C339" s="18">
        <v>4.0999999999999996</v>
      </c>
      <c r="D339" s="18">
        <v>1.9</v>
      </c>
      <c r="E339" s="18">
        <v>5</v>
      </c>
      <c r="F339" s="18">
        <v>0</v>
      </c>
      <c r="G339" s="19">
        <f>TRUNC(TRUNC((C339*((D339+E339)/2)),2),2)</f>
        <v>14.14</v>
      </c>
      <c r="H339" s="4"/>
      <c r="I339" s="4"/>
    </row>
    <row r="340" spans="1:9" ht="36" customHeight="1">
      <c r="A340" s="16" t="s">
        <v>307</v>
      </c>
      <c r="B340" s="17" t="s">
        <v>306</v>
      </c>
      <c r="C340" s="18">
        <v>120</v>
      </c>
      <c r="D340" s="18">
        <v>5</v>
      </c>
      <c r="E340" s="18">
        <v>5</v>
      </c>
      <c r="F340" s="18">
        <v>0</v>
      </c>
      <c r="G340" s="19">
        <f>TRUNC(TRUNC((C340*((D340+E340)/2)),2),2)</f>
        <v>600</v>
      </c>
      <c r="H340" s="4"/>
      <c r="I340" s="4"/>
    </row>
    <row r="341" spans="1:9" ht="36" customHeight="1">
      <c r="A341" s="16" t="s">
        <v>308</v>
      </c>
      <c r="B341" s="17" t="s">
        <v>306</v>
      </c>
      <c r="C341" s="18">
        <v>13.4</v>
      </c>
      <c r="D341" s="18">
        <v>5</v>
      </c>
      <c r="E341" s="18">
        <v>9.25</v>
      </c>
      <c r="F341" s="18">
        <v>0</v>
      </c>
      <c r="G341" s="19">
        <f>TRUNC(TRUNC((C341*((D341+E341)/2)),2),2)</f>
        <v>95.47</v>
      </c>
      <c r="H341" s="4"/>
      <c r="I341" s="4"/>
    </row>
    <row r="342" spans="1:9" ht="27" customHeight="1">
      <c r="A342" s="16" t="s">
        <v>309</v>
      </c>
      <c r="B342" s="17" t="s">
        <v>310</v>
      </c>
      <c r="C342" s="18">
        <v>16</v>
      </c>
      <c r="D342" s="18">
        <v>0</v>
      </c>
      <c r="E342" s="18">
        <v>0</v>
      </c>
      <c r="F342" s="18">
        <v>8.5299999999999994</v>
      </c>
      <c r="G342" s="19">
        <f>TRUNC(TRUNC(((C342*F342)/2),2),2)</f>
        <v>68.239999999999995</v>
      </c>
      <c r="H342" s="4"/>
      <c r="I342" s="4"/>
    </row>
    <row r="343" spans="1:9" ht="15" customHeight="1">
      <c r="A343" s="20"/>
      <c r="B343" s="21"/>
      <c r="C343" s="22"/>
      <c r="D343" s="22"/>
      <c r="E343" s="22"/>
      <c r="F343" s="22"/>
      <c r="G343" s="23">
        <f>TRUNC(SUM(G338:G342),2)</f>
        <v>1005.85</v>
      </c>
      <c r="H343" s="4"/>
      <c r="I343" s="4"/>
    </row>
    <row r="344" spans="1:9" ht="9.9499999999999993" customHeight="1">
      <c r="A344" s="86"/>
      <c r="B344" s="86"/>
      <c r="C344" s="86"/>
      <c r="D344" s="4"/>
      <c r="E344" s="4"/>
      <c r="F344" s="4"/>
      <c r="G344" s="4"/>
      <c r="H344" s="4"/>
      <c r="I344" s="4"/>
    </row>
    <row r="345" spans="1:9" ht="12" customHeight="1">
      <c r="A345" s="4"/>
      <c r="B345" s="4"/>
      <c r="C345" s="4"/>
      <c r="D345" s="91" t="str">
        <f>"TOTAL DA MEMÓRIA DE CÁLCULO: "&amp;TEXT(TRUNC(SUM(G343),2),"0,00")</f>
        <v>TOTAL DA MEMÓRIA DE CÁLCULO: 1005,85</v>
      </c>
      <c r="E345" s="91"/>
      <c r="F345" s="91"/>
      <c r="G345" s="91"/>
      <c r="H345" s="91"/>
      <c r="I345" s="91"/>
    </row>
    <row r="346" spans="1:9" ht="9.9499999999999993" customHeight="1">
      <c r="A346" s="86"/>
      <c r="B346" s="86"/>
      <c r="C346" s="86"/>
      <c r="D346" s="86"/>
      <c r="E346" s="4"/>
      <c r="F346" s="4"/>
      <c r="G346" s="4"/>
      <c r="H346" s="4"/>
      <c r="I346" s="4"/>
    </row>
    <row r="347" spans="1:9" ht="42.95" customHeight="1">
      <c r="A347" s="89" t="s">
        <v>324</v>
      </c>
      <c r="B347" s="89"/>
      <c r="C347" s="89"/>
      <c r="D347" s="89"/>
      <c r="E347" s="89"/>
      <c r="F347" s="89"/>
      <c r="G347" s="89"/>
      <c r="H347" s="89"/>
      <c r="I347" s="89"/>
    </row>
    <row r="348" spans="1:9" ht="15" customHeight="1">
      <c r="A348" s="90"/>
      <c r="B348" s="90"/>
      <c r="C348" s="14" t="s">
        <v>221</v>
      </c>
      <c r="D348" s="15" t="s">
        <v>223</v>
      </c>
      <c r="E348" s="4"/>
      <c r="F348" s="4"/>
      <c r="G348" s="4"/>
      <c r="H348" s="4"/>
      <c r="I348" s="4"/>
    </row>
    <row r="349" spans="1:9" ht="27" customHeight="1">
      <c r="A349" s="16" t="s">
        <v>251</v>
      </c>
      <c r="B349" s="17" t="s">
        <v>276</v>
      </c>
      <c r="C349" s="18">
        <v>257.5</v>
      </c>
      <c r="D349" s="19">
        <f>TRUNC(TRUNC((C349),2),2)</f>
        <v>257.5</v>
      </c>
      <c r="E349" s="4"/>
      <c r="F349" s="4"/>
      <c r="G349" s="4"/>
      <c r="H349" s="4"/>
      <c r="I349" s="4"/>
    </row>
    <row r="350" spans="1:9" ht="27" customHeight="1">
      <c r="A350" s="16" t="s">
        <v>252</v>
      </c>
      <c r="B350" s="17" t="s">
        <v>276</v>
      </c>
      <c r="C350" s="18">
        <v>264.48</v>
      </c>
      <c r="D350" s="19">
        <f>TRUNC(TRUNC((C350),2),2)</f>
        <v>264.48</v>
      </c>
      <c r="E350" s="4"/>
      <c r="F350" s="4"/>
      <c r="G350" s="4"/>
      <c r="H350" s="4"/>
      <c r="I350" s="4"/>
    </row>
    <row r="351" spans="1:9" ht="15" customHeight="1">
      <c r="A351" s="20"/>
      <c r="B351" s="21"/>
      <c r="C351" s="22"/>
      <c r="D351" s="23">
        <f>TRUNC(SUM(D349:D350),2)</f>
        <v>521.98</v>
      </c>
      <c r="E351" s="4"/>
      <c r="F351" s="4"/>
      <c r="G351" s="4"/>
      <c r="H351" s="4"/>
      <c r="I351" s="4"/>
    </row>
    <row r="352" spans="1:9" ht="9.9499999999999993" customHeight="1">
      <c r="A352" s="86"/>
      <c r="B352" s="86"/>
      <c r="C352" s="86"/>
      <c r="D352" s="4"/>
      <c r="E352" s="4"/>
      <c r="F352" s="4"/>
      <c r="G352" s="4"/>
      <c r="H352" s="4"/>
      <c r="I352" s="4"/>
    </row>
    <row r="353" spans="1:9" ht="12" customHeight="1">
      <c r="A353" s="4"/>
      <c r="B353" s="4"/>
      <c r="C353" s="4"/>
      <c r="D353" s="91" t="str">
        <f>"TOTAL DA MEMÓRIA DE CÁLCULO: "&amp;TEXT(TRUNC(SUM(D351),2),"0,00")</f>
        <v>TOTAL DA MEMÓRIA DE CÁLCULO: 521,98</v>
      </c>
      <c r="E353" s="91"/>
      <c r="F353" s="91"/>
      <c r="G353" s="91"/>
      <c r="H353" s="91"/>
      <c r="I353" s="91"/>
    </row>
    <row r="354" spans="1:9" ht="9.9499999999999993" customHeight="1">
      <c r="A354" s="86"/>
      <c r="B354" s="86"/>
      <c r="C354" s="86"/>
      <c r="D354" s="86"/>
      <c r="E354" s="4"/>
      <c r="F354" s="4"/>
      <c r="G354" s="4"/>
      <c r="H354" s="4"/>
      <c r="I354" s="4"/>
    </row>
    <row r="355" spans="1:9" ht="30.95" customHeight="1">
      <c r="A355" s="89" t="s">
        <v>325</v>
      </c>
      <c r="B355" s="89"/>
      <c r="C355" s="89"/>
      <c r="D355" s="89"/>
      <c r="E355" s="89"/>
      <c r="F355" s="89"/>
      <c r="G355" s="89"/>
      <c r="H355" s="89"/>
      <c r="I355" s="89"/>
    </row>
    <row r="356" spans="1:9" ht="15" customHeight="1">
      <c r="A356" s="90"/>
      <c r="B356" s="90"/>
      <c r="C356" s="14" t="s">
        <v>221</v>
      </c>
      <c r="D356" s="24" t="s">
        <v>230</v>
      </c>
      <c r="E356" s="15" t="s">
        <v>223</v>
      </c>
      <c r="F356" s="4"/>
      <c r="G356" s="4"/>
      <c r="H356" s="4"/>
      <c r="I356" s="4"/>
    </row>
    <row r="357" spans="1:9" ht="27" customHeight="1">
      <c r="A357" s="16" t="s">
        <v>258</v>
      </c>
      <c r="B357" s="17" t="s">
        <v>326</v>
      </c>
      <c r="C357" s="18">
        <v>2</v>
      </c>
      <c r="D357" s="18">
        <v>7</v>
      </c>
      <c r="E357" s="19">
        <f>TRUNC(TRUNC((C357*D357),2),2)</f>
        <v>14</v>
      </c>
      <c r="F357" s="4"/>
      <c r="G357" s="4"/>
      <c r="H357" s="4"/>
      <c r="I357" s="4"/>
    </row>
    <row r="358" spans="1:9" ht="27" customHeight="1">
      <c r="A358" s="16" t="s">
        <v>258</v>
      </c>
      <c r="B358" s="17" t="s">
        <v>326</v>
      </c>
      <c r="C358" s="18">
        <v>5</v>
      </c>
      <c r="D358" s="18">
        <v>7</v>
      </c>
      <c r="E358" s="19">
        <f>TRUNC(TRUNC((C358*D358),2),2)</f>
        <v>35</v>
      </c>
      <c r="F358" s="4"/>
      <c r="G358" s="4"/>
      <c r="H358" s="4"/>
      <c r="I358" s="4"/>
    </row>
    <row r="359" spans="1:9" ht="15" customHeight="1">
      <c r="A359" s="20"/>
      <c r="B359" s="21"/>
      <c r="C359" s="22"/>
      <c r="D359" s="22"/>
      <c r="E359" s="23">
        <f>TRUNC(SUM(E357:E358),2)</f>
        <v>49</v>
      </c>
      <c r="F359" s="4"/>
      <c r="G359" s="4"/>
      <c r="H359" s="4"/>
      <c r="I359" s="4"/>
    </row>
    <row r="360" spans="1:9" ht="9.9499999999999993" customHeight="1">
      <c r="A360" s="86"/>
      <c r="B360" s="86"/>
      <c r="C360" s="86"/>
      <c r="D360" s="4"/>
      <c r="E360" s="4"/>
      <c r="F360" s="4"/>
      <c r="G360" s="4"/>
      <c r="H360" s="4"/>
      <c r="I360" s="4"/>
    </row>
    <row r="361" spans="1:9" ht="12" customHeight="1">
      <c r="A361" s="4"/>
      <c r="B361" s="4"/>
      <c r="C361" s="4"/>
      <c r="D361" s="91" t="str">
        <f>"TOTAL DA MEMÓRIA DE CÁLCULO: "&amp;TEXT(TRUNC(SUM(E359),2),"0,00")</f>
        <v>TOTAL DA MEMÓRIA DE CÁLCULO: 49,00</v>
      </c>
      <c r="E361" s="91"/>
      <c r="F361" s="91"/>
      <c r="G361" s="91"/>
      <c r="H361" s="91"/>
      <c r="I361" s="91"/>
    </row>
    <row r="362" spans="1:9" ht="9.9499999999999993" customHeight="1">
      <c r="A362" s="86"/>
      <c r="B362" s="86"/>
      <c r="C362" s="86"/>
      <c r="D362" s="86"/>
      <c r="E362" s="4"/>
      <c r="F362" s="4"/>
      <c r="G362" s="4"/>
      <c r="H362" s="4"/>
      <c r="I362" s="4"/>
    </row>
    <row r="363" spans="1:9" ht="30.95" customHeight="1">
      <c r="A363" s="89" t="s">
        <v>327</v>
      </c>
      <c r="B363" s="89"/>
      <c r="C363" s="89"/>
      <c r="D363" s="89"/>
      <c r="E363" s="89"/>
      <c r="F363" s="89"/>
      <c r="G363" s="89"/>
      <c r="H363" s="89"/>
      <c r="I363" s="89"/>
    </row>
    <row r="364" spans="1:9" ht="15" customHeight="1">
      <c r="A364" s="90"/>
      <c r="B364" s="90"/>
      <c r="C364" s="15" t="s">
        <v>262</v>
      </c>
      <c r="D364" s="15" t="s">
        <v>245</v>
      </c>
      <c r="E364" s="15" t="s">
        <v>223</v>
      </c>
      <c r="F364" s="4"/>
      <c r="G364" s="4"/>
      <c r="H364" s="4"/>
      <c r="I364" s="4"/>
    </row>
    <row r="365" spans="1:9" ht="18.95" customHeight="1">
      <c r="A365" s="16" t="s">
        <v>263</v>
      </c>
      <c r="B365" s="17" t="s">
        <v>328</v>
      </c>
      <c r="C365" s="18">
        <v>112.5</v>
      </c>
      <c r="D365" s="18">
        <v>30</v>
      </c>
      <c r="E365" s="19">
        <f>TRUNC(TRUNC((C365*D365),2),2)</f>
        <v>3375</v>
      </c>
      <c r="F365" s="4"/>
      <c r="G365" s="4"/>
      <c r="H365" s="4"/>
      <c r="I365" s="4"/>
    </row>
    <row r="366" spans="1:9" ht="15" customHeight="1">
      <c r="A366" s="20"/>
      <c r="B366" s="21"/>
      <c r="C366" s="22"/>
      <c r="D366" s="22"/>
      <c r="E366" s="23">
        <f>TRUNC(SUM(E365:E365),2)</f>
        <v>3375</v>
      </c>
      <c r="F366" s="4"/>
      <c r="G366" s="4"/>
      <c r="H366" s="4"/>
      <c r="I366" s="4"/>
    </row>
    <row r="367" spans="1:9" ht="9.9499999999999993" customHeight="1">
      <c r="A367" s="86"/>
      <c r="B367" s="86"/>
      <c r="C367" s="86"/>
      <c r="D367" s="4"/>
      <c r="E367" s="4"/>
      <c r="F367" s="4"/>
      <c r="G367" s="4"/>
      <c r="H367" s="4"/>
      <c r="I367" s="4"/>
    </row>
    <row r="368" spans="1:9" ht="12" customHeight="1">
      <c r="A368" s="4"/>
      <c r="B368" s="4"/>
      <c r="C368" s="4"/>
      <c r="D368" s="91" t="str">
        <f>"TOTAL DA MEMÓRIA DE CÁLCULO: "&amp;TEXT(TRUNC(SUM(E366),2),"0,00")</f>
        <v>TOTAL DA MEMÓRIA DE CÁLCULO: 3375,00</v>
      </c>
      <c r="E368" s="91"/>
      <c r="F368" s="91"/>
      <c r="G368" s="91"/>
      <c r="H368" s="91"/>
      <c r="I368" s="91"/>
    </row>
    <row r="369" spans="1:9" ht="9.9499999999999993" customHeight="1">
      <c r="A369" s="86"/>
      <c r="B369" s="86"/>
      <c r="C369" s="86"/>
      <c r="D369" s="86"/>
      <c r="E369" s="4"/>
      <c r="F369" s="4"/>
      <c r="G369" s="4"/>
      <c r="H369" s="4"/>
      <c r="I369" s="4"/>
    </row>
    <row r="370" spans="1:9" ht="30.95" customHeight="1">
      <c r="A370" s="89" t="s">
        <v>329</v>
      </c>
      <c r="B370" s="89"/>
      <c r="C370" s="89"/>
      <c r="D370" s="89"/>
      <c r="E370" s="89"/>
      <c r="F370" s="89"/>
      <c r="G370" s="89"/>
      <c r="H370" s="89"/>
      <c r="I370" s="89"/>
    </row>
    <row r="371" spans="1:9" ht="15" customHeight="1">
      <c r="A371" s="90"/>
      <c r="B371" s="90"/>
      <c r="C371" s="14" t="s">
        <v>221</v>
      </c>
      <c r="D371" s="15" t="s">
        <v>233</v>
      </c>
      <c r="E371" s="15" t="s">
        <v>234</v>
      </c>
      <c r="F371" s="15" t="s">
        <v>241</v>
      </c>
      <c r="G371" s="15" t="s">
        <v>223</v>
      </c>
      <c r="H371" s="4"/>
      <c r="I371" s="4"/>
    </row>
    <row r="372" spans="1:9" ht="44.1" customHeight="1">
      <c r="A372" s="16" t="s">
        <v>312</v>
      </c>
      <c r="B372" s="17" t="s">
        <v>319</v>
      </c>
      <c r="C372" s="18">
        <v>120</v>
      </c>
      <c r="D372" s="18">
        <v>1.9</v>
      </c>
      <c r="E372" s="18">
        <v>1.9</v>
      </c>
      <c r="F372" s="18">
        <v>0.12</v>
      </c>
      <c r="G372" s="19">
        <f>TRUNC(TRUNC((C372*((D372+E372)/2)*F372),2),2)</f>
        <v>27.36</v>
      </c>
      <c r="H372" s="4"/>
      <c r="I372" s="4"/>
    </row>
    <row r="373" spans="1:9" ht="44.1" customHeight="1">
      <c r="A373" s="16" t="s">
        <v>305</v>
      </c>
      <c r="B373" s="17" t="s">
        <v>319</v>
      </c>
      <c r="C373" s="18">
        <v>4.0999999999999996</v>
      </c>
      <c r="D373" s="18">
        <v>1.9</v>
      </c>
      <c r="E373" s="18">
        <v>5</v>
      </c>
      <c r="F373" s="18">
        <v>0.12</v>
      </c>
      <c r="G373" s="19">
        <f>TRUNC(TRUNC((C373*((D373+E373)/2)*F373),2),2)</f>
        <v>1.69</v>
      </c>
      <c r="H373" s="4"/>
      <c r="I373" s="4"/>
    </row>
    <row r="374" spans="1:9" ht="44.1" customHeight="1">
      <c r="A374" s="16" t="s">
        <v>307</v>
      </c>
      <c r="B374" s="17" t="s">
        <v>319</v>
      </c>
      <c r="C374" s="18">
        <v>120</v>
      </c>
      <c r="D374" s="18">
        <v>5</v>
      </c>
      <c r="E374" s="18">
        <v>5</v>
      </c>
      <c r="F374" s="18">
        <v>0.12</v>
      </c>
      <c r="G374" s="19">
        <f>TRUNC(TRUNC((C374*((D374+E374)/2)*F374),2),2)</f>
        <v>72</v>
      </c>
      <c r="H374" s="4"/>
      <c r="I374" s="4"/>
    </row>
    <row r="375" spans="1:9" ht="44.1" customHeight="1">
      <c r="A375" s="16" t="s">
        <v>308</v>
      </c>
      <c r="B375" s="17" t="s">
        <v>319</v>
      </c>
      <c r="C375" s="18">
        <v>13.4</v>
      </c>
      <c r="D375" s="18">
        <v>5</v>
      </c>
      <c r="E375" s="18">
        <v>9.25</v>
      </c>
      <c r="F375" s="18">
        <v>0.12</v>
      </c>
      <c r="G375" s="19">
        <f>TRUNC(TRUNC((C375*((D375+E375)/2)*F375),2),2)</f>
        <v>11.45</v>
      </c>
      <c r="H375" s="4"/>
      <c r="I375" s="4"/>
    </row>
    <row r="376" spans="1:9" ht="15" customHeight="1">
      <c r="A376" s="20"/>
      <c r="B376" s="21"/>
      <c r="C376" s="22"/>
      <c r="D376" s="22"/>
      <c r="E376" s="22"/>
      <c r="F376" s="22"/>
      <c r="G376" s="23">
        <f>TRUNC(SUM(G372:G375),2)</f>
        <v>112.5</v>
      </c>
      <c r="H376" s="4"/>
      <c r="I376" s="4"/>
    </row>
    <row r="377" spans="1:9" ht="9.9499999999999993" customHeight="1">
      <c r="A377" s="86"/>
      <c r="B377" s="86"/>
      <c r="C377" s="86"/>
      <c r="D377" s="4"/>
      <c r="E377" s="4"/>
      <c r="F377" s="4"/>
      <c r="G377" s="4"/>
      <c r="H377" s="4"/>
      <c r="I377" s="4"/>
    </row>
    <row r="378" spans="1:9" ht="12" customHeight="1">
      <c r="A378" s="4"/>
      <c r="B378" s="4"/>
      <c r="C378" s="4"/>
      <c r="D378" s="91" t="str">
        <f>"TOTAL DA MEMÓRIA DE CÁLCULO: "&amp;TEXT(TRUNC(SUM(G376),2),"0,00")</f>
        <v>TOTAL DA MEMÓRIA DE CÁLCULO: 112,50</v>
      </c>
      <c r="E378" s="91"/>
      <c r="F378" s="91"/>
      <c r="G378" s="91"/>
      <c r="H378" s="91"/>
      <c r="I378" s="91"/>
    </row>
    <row r="379" spans="1:9" ht="9.9499999999999993" customHeight="1">
      <c r="A379" s="86"/>
      <c r="B379" s="86"/>
      <c r="C379" s="86"/>
      <c r="D379" s="86"/>
      <c r="E379" s="4"/>
      <c r="F379" s="4"/>
      <c r="G379" s="4"/>
      <c r="H379" s="4"/>
      <c r="I379" s="4"/>
    </row>
    <row r="380" spans="1:9" ht="30.95" customHeight="1">
      <c r="A380" s="89" t="s">
        <v>330</v>
      </c>
      <c r="B380" s="89"/>
      <c r="C380" s="89"/>
      <c r="D380" s="89"/>
      <c r="E380" s="89"/>
      <c r="F380" s="89"/>
      <c r="G380" s="89"/>
      <c r="H380" s="89"/>
      <c r="I380" s="89"/>
    </row>
    <row r="381" spans="1:9" ht="15" customHeight="1">
      <c r="A381" s="90"/>
      <c r="B381" s="90"/>
      <c r="C381" s="24" t="s">
        <v>230</v>
      </c>
      <c r="D381" s="15" t="s">
        <v>223</v>
      </c>
      <c r="E381" s="4"/>
      <c r="F381" s="4"/>
      <c r="G381" s="4"/>
      <c r="H381" s="4"/>
      <c r="I381" s="4"/>
    </row>
    <row r="382" spans="1:9" ht="18.95" customHeight="1">
      <c r="A382" s="16" t="s">
        <v>231</v>
      </c>
      <c r="B382" s="17" t="s">
        <v>273</v>
      </c>
      <c r="C382" s="18">
        <v>8</v>
      </c>
      <c r="D382" s="19">
        <f>TRUNC(TRUNC((C382),2),2)</f>
        <v>8</v>
      </c>
      <c r="E382" s="4"/>
      <c r="F382" s="4"/>
      <c r="G382" s="4"/>
      <c r="H382" s="4"/>
      <c r="I382" s="4"/>
    </row>
    <row r="383" spans="1:9" ht="15" customHeight="1">
      <c r="A383" s="20"/>
      <c r="B383" s="21"/>
      <c r="C383" s="22"/>
      <c r="D383" s="23">
        <f>TRUNC(SUM(D382:D382),2)</f>
        <v>8</v>
      </c>
      <c r="E383" s="4"/>
      <c r="F383" s="4"/>
      <c r="G383" s="4"/>
      <c r="H383" s="4"/>
      <c r="I383" s="4"/>
    </row>
    <row r="384" spans="1:9" ht="9.9499999999999993" customHeight="1">
      <c r="A384" s="86"/>
      <c r="B384" s="86"/>
      <c r="C384" s="86"/>
      <c r="D384" s="4"/>
      <c r="E384" s="4"/>
      <c r="F384" s="4"/>
      <c r="G384" s="4"/>
      <c r="H384" s="4"/>
      <c r="I384" s="4"/>
    </row>
    <row r="385" spans="1:9" ht="12" customHeight="1">
      <c r="A385" s="4"/>
      <c r="B385" s="4"/>
      <c r="C385" s="4"/>
      <c r="D385" s="91" t="str">
        <f>"TOTAL DA MEMÓRIA DE CÁLCULO: "&amp;TEXT(TRUNC(SUM(D383),2),"0,00")</f>
        <v>TOTAL DA MEMÓRIA DE CÁLCULO: 8,00</v>
      </c>
      <c r="E385" s="91"/>
      <c r="F385" s="91"/>
      <c r="G385" s="91"/>
      <c r="H385" s="91"/>
      <c r="I385" s="91"/>
    </row>
    <row r="386" spans="1:9" ht="9.9499999999999993" customHeight="1">
      <c r="A386" s="86"/>
      <c r="B386" s="86"/>
      <c r="C386" s="86"/>
      <c r="D386" s="86"/>
      <c r="E386" s="4"/>
      <c r="F386" s="4"/>
      <c r="G386" s="4"/>
      <c r="H386" s="4"/>
      <c r="I386" s="4"/>
    </row>
    <row r="387" spans="1:9" ht="30.95" customHeight="1">
      <c r="A387" s="89" t="s">
        <v>331</v>
      </c>
      <c r="B387" s="89"/>
      <c r="C387" s="89"/>
      <c r="D387" s="89"/>
      <c r="E387" s="89"/>
      <c r="F387" s="89"/>
      <c r="G387" s="89"/>
      <c r="H387" s="89"/>
      <c r="I387" s="89"/>
    </row>
    <row r="388" spans="1:9" ht="15" customHeight="1">
      <c r="A388" s="90"/>
      <c r="B388" s="90"/>
      <c r="C388" s="14" t="s">
        <v>221</v>
      </c>
      <c r="D388" s="15" t="s">
        <v>223</v>
      </c>
      <c r="E388" s="4"/>
      <c r="F388" s="4"/>
      <c r="G388" s="4"/>
      <c r="H388" s="4"/>
      <c r="I388" s="4"/>
    </row>
    <row r="389" spans="1:9" ht="27" customHeight="1">
      <c r="A389" s="16" t="s">
        <v>270</v>
      </c>
      <c r="B389" s="17" t="s">
        <v>276</v>
      </c>
      <c r="C389" s="18">
        <v>80</v>
      </c>
      <c r="D389" s="19">
        <f>TRUNC(TRUNC((C389),2),2)</f>
        <v>80</v>
      </c>
      <c r="E389" s="4"/>
      <c r="F389" s="4"/>
      <c r="G389" s="4"/>
      <c r="H389" s="4"/>
      <c r="I389" s="4"/>
    </row>
    <row r="390" spans="1:9" ht="15" customHeight="1">
      <c r="A390" s="20"/>
      <c r="B390" s="21"/>
      <c r="C390" s="22"/>
      <c r="D390" s="23">
        <f>TRUNC(SUM(D389:D389),2)</f>
        <v>80</v>
      </c>
      <c r="E390" s="4"/>
      <c r="F390" s="4"/>
      <c r="G390" s="4"/>
      <c r="H390" s="4"/>
      <c r="I390" s="4"/>
    </row>
    <row r="391" spans="1:9" ht="9.9499999999999993" customHeight="1">
      <c r="A391" s="86"/>
      <c r="B391" s="86"/>
      <c r="C391" s="86"/>
      <c r="D391" s="4"/>
      <c r="E391" s="4"/>
      <c r="F391" s="4"/>
      <c r="G391" s="4"/>
      <c r="H391" s="4"/>
      <c r="I391" s="4"/>
    </row>
    <row r="392" spans="1:9" ht="12" customHeight="1">
      <c r="A392" s="4"/>
      <c r="B392" s="4"/>
      <c r="C392" s="4"/>
      <c r="D392" s="91" t="str">
        <f>"TOTAL DA MEMÓRIA DE CÁLCULO: "&amp;TEXT(TRUNC(SUM(D390),2),"0,00")</f>
        <v>TOTAL DA MEMÓRIA DE CÁLCULO: 80,00</v>
      </c>
      <c r="E392" s="91"/>
      <c r="F392" s="91"/>
      <c r="G392" s="91"/>
      <c r="H392" s="91"/>
      <c r="I392" s="91"/>
    </row>
    <row r="393" spans="1:9" ht="9.9499999999999993" customHeight="1">
      <c r="A393" s="86"/>
      <c r="B393" s="86"/>
      <c r="C393" s="86"/>
      <c r="D393" s="86"/>
      <c r="E393" s="4"/>
      <c r="F393" s="4"/>
      <c r="G393" s="4"/>
      <c r="H393" s="4"/>
      <c r="I393" s="4"/>
    </row>
    <row r="394" spans="1:9" ht="42.95" customHeight="1">
      <c r="A394" s="89" t="s">
        <v>332</v>
      </c>
      <c r="B394" s="89"/>
      <c r="C394" s="89"/>
      <c r="D394" s="89"/>
      <c r="E394" s="89"/>
      <c r="F394" s="89"/>
      <c r="G394" s="89"/>
      <c r="H394" s="89"/>
      <c r="I394" s="89"/>
    </row>
    <row r="395" spans="1:9" ht="15" customHeight="1">
      <c r="A395" s="90"/>
      <c r="B395" s="90"/>
      <c r="C395" s="14" t="s">
        <v>221</v>
      </c>
      <c r="D395" s="15" t="s">
        <v>223</v>
      </c>
      <c r="E395" s="4"/>
      <c r="F395" s="4"/>
      <c r="G395" s="4"/>
      <c r="H395" s="4"/>
      <c r="I395" s="4"/>
    </row>
    <row r="396" spans="1:9" ht="27" customHeight="1">
      <c r="A396" s="16" t="s">
        <v>272</v>
      </c>
      <c r="B396" s="17" t="s">
        <v>276</v>
      </c>
      <c r="C396" s="18">
        <v>17</v>
      </c>
      <c r="D396" s="19">
        <f>TRUNC(TRUNC((C396),2),2)</f>
        <v>17</v>
      </c>
      <c r="E396" s="4"/>
      <c r="F396" s="4"/>
      <c r="G396" s="4"/>
      <c r="H396" s="4"/>
      <c r="I396" s="4"/>
    </row>
    <row r="397" spans="1:9" ht="15" customHeight="1">
      <c r="A397" s="20"/>
      <c r="B397" s="21"/>
      <c r="C397" s="22"/>
      <c r="D397" s="23">
        <f>TRUNC(SUM(D396:D396),2)</f>
        <v>17</v>
      </c>
      <c r="E397" s="4"/>
      <c r="F397" s="4"/>
      <c r="G397" s="4"/>
      <c r="H397" s="4"/>
      <c r="I397" s="4"/>
    </row>
    <row r="398" spans="1:9" ht="9.9499999999999993" customHeight="1">
      <c r="A398" s="86"/>
      <c r="B398" s="86"/>
      <c r="C398" s="86"/>
      <c r="D398" s="4"/>
      <c r="E398" s="4"/>
      <c r="F398" s="4"/>
      <c r="G398" s="4"/>
      <c r="H398" s="4"/>
      <c r="I398" s="4"/>
    </row>
    <row r="399" spans="1:9" ht="12" customHeight="1">
      <c r="A399" s="4"/>
      <c r="B399" s="4"/>
      <c r="C399" s="4"/>
      <c r="D399" s="91" t="str">
        <f>"TOTAL DA MEMÓRIA DE CÁLCULO: "&amp;TEXT(TRUNC(SUM(D397),2),"0,00")</f>
        <v>TOTAL DA MEMÓRIA DE CÁLCULO: 17,00</v>
      </c>
      <c r="E399" s="91"/>
      <c r="F399" s="91"/>
      <c r="G399" s="91"/>
      <c r="H399" s="91"/>
      <c r="I399" s="91"/>
    </row>
    <row r="400" spans="1:9" ht="9.9499999999999993" customHeight="1">
      <c r="A400" s="86"/>
      <c r="B400" s="86"/>
      <c r="C400" s="86"/>
      <c r="D400" s="86"/>
      <c r="E400" s="4"/>
      <c r="F400" s="4"/>
      <c r="G400" s="4"/>
      <c r="H400" s="4"/>
      <c r="I400" s="4"/>
    </row>
    <row r="401" spans="1:9" ht="30.95" customHeight="1">
      <c r="A401" s="89" t="s">
        <v>333</v>
      </c>
      <c r="B401" s="89"/>
      <c r="C401" s="89"/>
      <c r="D401" s="89"/>
      <c r="E401" s="89"/>
      <c r="F401" s="89"/>
      <c r="G401" s="89"/>
      <c r="H401" s="89"/>
      <c r="I401" s="89"/>
    </row>
    <row r="402" spans="1:9" ht="15" customHeight="1">
      <c r="A402" s="90"/>
      <c r="B402" s="90"/>
      <c r="C402" s="24" t="s">
        <v>230</v>
      </c>
      <c r="D402" s="15" t="s">
        <v>223</v>
      </c>
      <c r="E402" s="4"/>
      <c r="F402" s="4"/>
      <c r="G402" s="4"/>
      <c r="H402" s="4"/>
      <c r="I402" s="4"/>
    </row>
    <row r="403" spans="1:9" ht="18.95" customHeight="1">
      <c r="A403" s="16" t="s">
        <v>272</v>
      </c>
      <c r="B403" s="17" t="s">
        <v>273</v>
      </c>
      <c r="C403" s="18">
        <v>5</v>
      </c>
      <c r="D403" s="19">
        <f>TRUNC(TRUNC((C403),2),2)</f>
        <v>5</v>
      </c>
      <c r="E403" s="4"/>
      <c r="F403" s="4"/>
      <c r="G403" s="4"/>
      <c r="H403" s="4"/>
      <c r="I403" s="4"/>
    </row>
    <row r="404" spans="1:9" ht="15" customHeight="1">
      <c r="A404" s="20"/>
      <c r="B404" s="21"/>
      <c r="C404" s="22"/>
      <c r="D404" s="23">
        <f>TRUNC(SUM(D403:D403),2)</f>
        <v>5</v>
      </c>
      <c r="E404" s="4"/>
      <c r="F404" s="4"/>
      <c r="G404" s="4"/>
      <c r="H404" s="4"/>
      <c r="I404" s="4"/>
    </row>
    <row r="405" spans="1:9" ht="9.9499999999999993" customHeight="1">
      <c r="A405" s="86"/>
      <c r="B405" s="86"/>
      <c r="C405" s="86"/>
      <c r="D405" s="4"/>
      <c r="E405" s="4"/>
      <c r="F405" s="4"/>
      <c r="G405" s="4"/>
      <c r="H405" s="4"/>
      <c r="I405" s="4"/>
    </row>
    <row r="406" spans="1:9" ht="12" customHeight="1">
      <c r="A406" s="4"/>
      <c r="B406" s="4"/>
      <c r="C406" s="4"/>
      <c r="D406" s="91" t="str">
        <f>"TOTAL DA MEMÓRIA DE CÁLCULO: "&amp;TEXT(TRUNC(SUM(D404),2),"0,00")</f>
        <v>TOTAL DA MEMÓRIA DE CÁLCULO: 5,00</v>
      </c>
      <c r="E406" s="91"/>
      <c r="F406" s="91"/>
      <c r="G406" s="91"/>
      <c r="H406" s="91"/>
      <c r="I406" s="91"/>
    </row>
    <row r="407" spans="1:9" ht="9.9499999999999993" customHeight="1">
      <c r="A407" s="86"/>
      <c r="B407" s="86"/>
      <c r="C407" s="86"/>
      <c r="D407" s="86"/>
      <c r="E407" s="4"/>
      <c r="F407" s="4"/>
      <c r="G407" s="4"/>
      <c r="H407" s="4"/>
      <c r="I407" s="4"/>
    </row>
    <row r="408" spans="1:9" ht="30.95" customHeight="1">
      <c r="A408" s="89" t="s">
        <v>334</v>
      </c>
      <c r="B408" s="89"/>
      <c r="C408" s="89"/>
      <c r="D408" s="89"/>
      <c r="E408" s="89"/>
      <c r="F408" s="89"/>
      <c r="G408" s="89"/>
      <c r="H408" s="89"/>
      <c r="I408" s="89"/>
    </row>
    <row r="409" spans="1:9" ht="15" customHeight="1">
      <c r="A409" s="90"/>
      <c r="B409" s="90"/>
      <c r="C409" s="24" t="s">
        <v>230</v>
      </c>
      <c r="D409" s="15" t="s">
        <v>223</v>
      </c>
      <c r="E409" s="4"/>
      <c r="F409" s="4"/>
      <c r="G409" s="4"/>
      <c r="H409" s="4"/>
      <c r="I409" s="4"/>
    </row>
    <row r="410" spans="1:9" ht="18.95" customHeight="1">
      <c r="A410" s="16" t="s">
        <v>272</v>
      </c>
      <c r="B410" s="17" t="s">
        <v>273</v>
      </c>
      <c r="C410" s="18">
        <v>5</v>
      </c>
      <c r="D410" s="19">
        <f>TRUNC(TRUNC((C410),2),2)</f>
        <v>5</v>
      </c>
      <c r="E410" s="4"/>
      <c r="F410" s="4"/>
      <c r="G410" s="4"/>
      <c r="H410" s="4"/>
      <c r="I410" s="4"/>
    </row>
    <row r="411" spans="1:9" ht="15" customHeight="1">
      <c r="A411" s="20"/>
      <c r="B411" s="21"/>
      <c r="C411" s="22"/>
      <c r="D411" s="23">
        <f>TRUNC(SUM(D410:D410),2)</f>
        <v>5</v>
      </c>
      <c r="E411" s="4"/>
      <c r="F411" s="4"/>
      <c r="G411" s="4"/>
      <c r="H411" s="4"/>
      <c r="I411" s="4"/>
    </row>
    <row r="412" spans="1:9" ht="9.9499999999999993" customHeight="1">
      <c r="A412" s="86"/>
      <c r="B412" s="86"/>
      <c r="C412" s="86"/>
      <c r="D412" s="4"/>
      <c r="E412" s="4"/>
      <c r="F412" s="4"/>
      <c r="G412" s="4"/>
      <c r="H412" s="4"/>
      <c r="I412" s="4"/>
    </row>
    <row r="413" spans="1:9" ht="12" customHeight="1">
      <c r="A413" s="4"/>
      <c r="B413" s="4"/>
      <c r="C413" s="4"/>
      <c r="D413" s="91" t="str">
        <f>"TOTAL DA MEMÓRIA DE CÁLCULO: "&amp;TEXT(TRUNC(SUM(D411),2),"0,00")</f>
        <v>TOTAL DA MEMÓRIA DE CÁLCULO: 5,00</v>
      </c>
      <c r="E413" s="91"/>
      <c r="F413" s="91"/>
      <c r="G413" s="91"/>
      <c r="H413" s="91"/>
      <c r="I413" s="91"/>
    </row>
    <row r="414" spans="1:9" ht="9.9499999999999993" customHeight="1">
      <c r="A414" s="86"/>
      <c r="B414" s="86"/>
      <c r="C414" s="86"/>
      <c r="D414" s="86"/>
      <c r="E414" s="4"/>
      <c r="F414" s="4"/>
      <c r="G414" s="4"/>
      <c r="H414" s="4"/>
      <c r="I414" s="4"/>
    </row>
    <row r="415" spans="1:9" ht="30.95" customHeight="1">
      <c r="A415" s="89" t="s">
        <v>335</v>
      </c>
      <c r="B415" s="89"/>
      <c r="C415" s="89"/>
      <c r="D415" s="89"/>
      <c r="E415" s="89"/>
      <c r="F415" s="89"/>
      <c r="G415" s="89"/>
      <c r="H415" s="89"/>
      <c r="I415" s="89"/>
    </row>
    <row r="416" spans="1:9" ht="15" customHeight="1">
      <c r="A416" s="90"/>
      <c r="B416" s="90"/>
      <c r="C416" s="14" t="s">
        <v>221</v>
      </c>
      <c r="D416" s="15" t="s">
        <v>223</v>
      </c>
      <c r="E416" s="4"/>
      <c r="F416" s="4"/>
      <c r="G416" s="4"/>
      <c r="H416" s="4"/>
      <c r="I416" s="4"/>
    </row>
    <row r="417" spans="1:9" ht="27" customHeight="1">
      <c r="A417" s="16" t="s">
        <v>272</v>
      </c>
      <c r="B417" s="17" t="s">
        <v>276</v>
      </c>
      <c r="C417" s="18">
        <v>130</v>
      </c>
      <c r="D417" s="19">
        <f>TRUNC(TRUNC((C417),2),2)</f>
        <v>130</v>
      </c>
      <c r="E417" s="4"/>
      <c r="F417" s="4"/>
      <c r="G417" s="4"/>
      <c r="H417" s="4"/>
      <c r="I417" s="4"/>
    </row>
    <row r="418" spans="1:9" ht="15" customHeight="1">
      <c r="A418" s="20"/>
      <c r="B418" s="21"/>
      <c r="C418" s="22"/>
      <c r="D418" s="23">
        <f>TRUNC(SUM(D417:D417),2)</f>
        <v>130</v>
      </c>
      <c r="E418" s="4"/>
      <c r="F418" s="4"/>
      <c r="G418" s="4"/>
      <c r="H418" s="4"/>
      <c r="I418" s="4"/>
    </row>
    <row r="419" spans="1:9" ht="9.9499999999999993" customHeight="1">
      <c r="A419" s="86"/>
      <c r="B419" s="86"/>
      <c r="C419" s="86"/>
      <c r="D419" s="4"/>
      <c r="E419" s="4"/>
      <c r="F419" s="4"/>
      <c r="G419" s="4"/>
      <c r="H419" s="4"/>
      <c r="I419" s="4"/>
    </row>
    <row r="420" spans="1:9" ht="12" customHeight="1">
      <c r="A420" s="4"/>
      <c r="B420" s="4"/>
      <c r="C420" s="4"/>
      <c r="D420" s="91" t="str">
        <f>"TOTAL DA MEMÓRIA DE CÁLCULO: "&amp;TEXT(TRUNC(SUM(D418),2),"0,00")</f>
        <v>TOTAL DA MEMÓRIA DE CÁLCULO: 130,00</v>
      </c>
      <c r="E420" s="91"/>
      <c r="F420" s="91"/>
      <c r="G420" s="91"/>
      <c r="H420" s="91"/>
      <c r="I420" s="91"/>
    </row>
    <row r="421" spans="1:9" ht="9.9499999999999993" customHeight="1">
      <c r="A421" s="86"/>
      <c r="B421" s="86"/>
      <c r="C421" s="86"/>
      <c r="D421" s="86"/>
      <c r="E421" s="4"/>
      <c r="F421" s="4"/>
      <c r="G421" s="4"/>
      <c r="H421" s="4"/>
      <c r="I421" s="4"/>
    </row>
    <row r="422" spans="1:9" ht="42.95" customHeight="1">
      <c r="A422" s="89" t="s">
        <v>336</v>
      </c>
      <c r="B422" s="89"/>
      <c r="C422" s="89"/>
      <c r="D422" s="89"/>
      <c r="E422" s="89"/>
      <c r="F422" s="89"/>
      <c r="G422" s="89"/>
      <c r="H422" s="89"/>
      <c r="I422" s="89"/>
    </row>
    <row r="423" spans="1:9" ht="15" customHeight="1">
      <c r="A423" s="90"/>
      <c r="B423" s="90"/>
      <c r="C423" s="14" t="s">
        <v>221</v>
      </c>
      <c r="D423" s="15" t="s">
        <v>223</v>
      </c>
      <c r="E423" s="4"/>
      <c r="F423" s="4"/>
      <c r="G423" s="4"/>
      <c r="H423" s="4"/>
      <c r="I423" s="4"/>
    </row>
    <row r="424" spans="1:9" ht="27" customHeight="1">
      <c r="A424" s="16" t="s">
        <v>272</v>
      </c>
      <c r="B424" s="17" t="s">
        <v>276</v>
      </c>
      <c r="C424" s="18">
        <v>12</v>
      </c>
      <c r="D424" s="19">
        <f>TRUNC(TRUNC((C424),2),2)</f>
        <v>12</v>
      </c>
      <c r="E424" s="4"/>
      <c r="F424" s="4"/>
      <c r="G424" s="4"/>
      <c r="H424" s="4"/>
      <c r="I424" s="4"/>
    </row>
    <row r="425" spans="1:9" ht="15" customHeight="1">
      <c r="A425" s="20"/>
      <c r="B425" s="21"/>
      <c r="C425" s="22"/>
      <c r="D425" s="23">
        <f>TRUNC(SUM(D424:D424),2)</f>
        <v>12</v>
      </c>
      <c r="E425" s="4"/>
      <c r="F425" s="4"/>
      <c r="G425" s="4"/>
      <c r="H425" s="4"/>
      <c r="I425" s="4"/>
    </row>
    <row r="426" spans="1:9" ht="9.9499999999999993" customHeight="1">
      <c r="A426" s="86"/>
      <c r="B426" s="86"/>
      <c r="C426" s="86"/>
      <c r="D426" s="4"/>
      <c r="E426" s="4"/>
      <c r="F426" s="4"/>
      <c r="G426" s="4"/>
      <c r="H426" s="4"/>
      <c r="I426" s="4"/>
    </row>
    <row r="427" spans="1:9" ht="12" customHeight="1">
      <c r="A427" s="4"/>
      <c r="B427" s="4"/>
      <c r="C427" s="4"/>
      <c r="D427" s="91" t="str">
        <f>"TOTAL DA MEMÓRIA DE CÁLCULO: "&amp;TEXT(TRUNC(SUM(D425),2),"0,00")</f>
        <v>TOTAL DA MEMÓRIA DE CÁLCULO: 12,00</v>
      </c>
      <c r="E427" s="91"/>
      <c r="F427" s="91"/>
      <c r="G427" s="91"/>
      <c r="H427" s="91"/>
      <c r="I427" s="91"/>
    </row>
    <row r="428" spans="1:9" ht="9.9499999999999993" customHeight="1">
      <c r="A428" s="86"/>
      <c r="B428" s="86"/>
      <c r="C428" s="86"/>
      <c r="D428" s="86"/>
      <c r="E428" s="4"/>
      <c r="F428" s="4"/>
      <c r="G428" s="4"/>
      <c r="H428" s="4"/>
      <c r="I428" s="4"/>
    </row>
    <row r="429" spans="1:9" ht="30.95" customHeight="1">
      <c r="A429" s="89" t="s">
        <v>337</v>
      </c>
      <c r="B429" s="89"/>
      <c r="C429" s="89"/>
      <c r="D429" s="89"/>
      <c r="E429" s="89"/>
      <c r="F429" s="89"/>
      <c r="G429" s="89"/>
      <c r="H429" s="89"/>
      <c r="I429" s="89"/>
    </row>
    <row r="430" spans="1:9" ht="15" customHeight="1">
      <c r="A430" s="90"/>
      <c r="B430" s="90"/>
      <c r="C430" s="24" t="s">
        <v>230</v>
      </c>
      <c r="D430" s="15" t="s">
        <v>223</v>
      </c>
      <c r="E430" s="4"/>
      <c r="F430" s="4"/>
      <c r="G430" s="4"/>
      <c r="H430" s="4"/>
      <c r="I430" s="4"/>
    </row>
    <row r="431" spans="1:9" ht="18.95" customHeight="1">
      <c r="A431" s="16" t="s">
        <v>272</v>
      </c>
      <c r="B431" s="17" t="s">
        <v>273</v>
      </c>
      <c r="C431" s="18">
        <v>2</v>
      </c>
      <c r="D431" s="19">
        <f>TRUNC(TRUNC((C431),2),2)</f>
        <v>2</v>
      </c>
      <c r="E431" s="4"/>
      <c r="F431" s="4"/>
      <c r="G431" s="4"/>
      <c r="H431" s="4"/>
      <c r="I431" s="4"/>
    </row>
    <row r="432" spans="1:9" ht="15" customHeight="1">
      <c r="A432" s="20"/>
      <c r="B432" s="21"/>
      <c r="C432" s="22"/>
      <c r="D432" s="23">
        <f>TRUNC(SUM(D431:D431),2)</f>
        <v>2</v>
      </c>
      <c r="E432" s="4"/>
      <c r="F432" s="4"/>
      <c r="G432" s="4"/>
      <c r="H432" s="4"/>
      <c r="I432" s="4"/>
    </row>
    <row r="433" spans="1:9" ht="9.9499999999999993" customHeight="1">
      <c r="A433" s="86"/>
      <c r="B433" s="86"/>
      <c r="C433" s="86"/>
      <c r="D433" s="4"/>
      <c r="E433" s="4"/>
      <c r="F433" s="4"/>
      <c r="G433" s="4"/>
      <c r="H433" s="4"/>
      <c r="I433" s="4"/>
    </row>
    <row r="434" spans="1:9" ht="12" customHeight="1">
      <c r="A434" s="4"/>
      <c r="B434" s="4"/>
      <c r="C434" s="4"/>
      <c r="D434" s="91" t="str">
        <f>"TOTAL DA MEMÓRIA DE CÁLCULO: "&amp;TEXT(TRUNC(SUM(D432),2),"0,00")</f>
        <v>TOTAL DA MEMÓRIA DE CÁLCULO: 2,00</v>
      </c>
      <c r="E434" s="91"/>
      <c r="F434" s="91"/>
      <c r="G434" s="91"/>
      <c r="H434" s="91"/>
      <c r="I434" s="91"/>
    </row>
    <row r="435" spans="1:9" ht="9.9499999999999993" customHeight="1">
      <c r="A435" s="86"/>
      <c r="B435" s="86"/>
      <c r="C435" s="86"/>
      <c r="D435" s="86"/>
      <c r="E435" s="4"/>
      <c r="F435" s="4"/>
      <c r="G435" s="4"/>
      <c r="H435" s="4"/>
      <c r="I435" s="4"/>
    </row>
    <row r="436" spans="1:9" ht="30.95" customHeight="1">
      <c r="A436" s="89" t="s">
        <v>338</v>
      </c>
      <c r="B436" s="89"/>
      <c r="C436" s="89"/>
      <c r="D436" s="89"/>
      <c r="E436" s="89"/>
      <c r="F436" s="89"/>
      <c r="G436" s="89"/>
      <c r="H436" s="89"/>
      <c r="I436" s="89"/>
    </row>
    <row r="437" spans="1:9" ht="15" customHeight="1">
      <c r="A437" s="90"/>
      <c r="B437" s="90"/>
      <c r="C437" s="24" t="s">
        <v>230</v>
      </c>
      <c r="D437" s="15" t="s">
        <v>223</v>
      </c>
      <c r="E437" s="4"/>
      <c r="F437" s="4"/>
      <c r="G437" s="4"/>
      <c r="H437" s="4"/>
      <c r="I437" s="4"/>
    </row>
    <row r="438" spans="1:9" ht="18.95" customHeight="1">
      <c r="A438" s="16" t="s">
        <v>272</v>
      </c>
      <c r="B438" s="17" t="s">
        <v>273</v>
      </c>
      <c r="C438" s="18">
        <v>1</v>
      </c>
      <c r="D438" s="19">
        <f>TRUNC(TRUNC((C438),2),2)</f>
        <v>1</v>
      </c>
      <c r="E438" s="4"/>
      <c r="F438" s="4"/>
      <c r="G438" s="4"/>
      <c r="H438" s="4"/>
      <c r="I438" s="4"/>
    </row>
    <row r="439" spans="1:9" ht="15" customHeight="1">
      <c r="A439" s="20"/>
      <c r="B439" s="21"/>
      <c r="C439" s="22"/>
      <c r="D439" s="23">
        <f>TRUNC(SUM(D438:D438),2)</f>
        <v>1</v>
      </c>
      <c r="E439" s="4"/>
      <c r="F439" s="4"/>
      <c r="G439" s="4"/>
      <c r="H439" s="4"/>
      <c r="I439" s="4"/>
    </row>
    <row r="440" spans="1:9" ht="9.9499999999999993" customHeight="1">
      <c r="A440" s="86"/>
      <c r="B440" s="86"/>
      <c r="C440" s="86"/>
      <c r="D440" s="4"/>
      <c r="E440" s="4"/>
      <c r="F440" s="4"/>
      <c r="G440" s="4"/>
      <c r="H440" s="4"/>
      <c r="I440" s="4"/>
    </row>
    <row r="441" spans="1:9" ht="12" customHeight="1">
      <c r="A441" s="4"/>
      <c r="B441" s="4"/>
      <c r="C441" s="4"/>
      <c r="D441" s="91" t="str">
        <f>"TOTAL DA MEMÓRIA DE CÁLCULO: "&amp;TEXT(TRUNC(SUM(D439),2),"0,00")</f>
        <v>TOTAL DA MEMÓRIA DE CÁLCULO: 1,00</v>
      </c>
      <c r="E441" s="91"/>
      <c r="F441" s="91"/>
      <c r="G441" s="91"/>
      <c r="H441" s="91"/>
      <c r="I441" s="91"/>
    </row>
    <row r="442" spans="1:9" ht="9.9499999999999993" customHeight="1">
      <c r="A442" s="86"/>
      <c r="B442" s="86"/>
      <c r="C442" s="86"/>
      <c r="D442" s="86"/>
      <c r="E442" s="4"/>
      <c r="F442" s="4"/>
      <c r="G442" s="4"/>
      <c r="H442" s="4"/>
      <c r="I442" s="4"/>
    </row>
    <row r="443" spans="1:9" ht="20.100000000000001" customHeight="1">
      <c r="A443" s="89" t="s">
        <v>339</v>
      </c>
      <c r="B443" s="89"/>
      <c r="C443" s="89"/>
      <c r="D443" s="89"/>
      <c r="E443" s="89"/>
      <c r="F443" s="89"/>
      <c r="G443" s="89"/>
      <c r="H443" s="89"/>
      <c r="I443" s="89"/>
    </row>
    <row r="444" spans="1:9" ht="15" customHeight="1">
      <c r="A444" s="90"/>
      <c r="B444" s="90"/>
      <c r="C444" s="14" t="s">
        <v>221</v>
      </c>
      <c r="D444" s="15" t="s">
        <v>279</v>
      </c>
      <c r="E444" s="15" t="s">
        <v>222</v>
      </c>
      <c r="F444" s="15" t="s">
        <v>223</v>
      </c>
      <c r="G444" s="4"/>
      <c r="H444" s="4"/>
      <c r="I444" s="4"/>
    </row>
    <row r="445" spans="1:9" ht="44.1" customHeight="1">
      <c r="A445" s="16" t="s">
        <v>340</v>
      </c>
      <c r="B445" s="17" t="s">
        <v>341</v>
      </c>
      <c r="C445" s="18">
        <v>133.4</v>
      </c>
      <c r="D445" s="18">
        <v>0.3</v>
      </c>
      <c r="E445" s="18">
        <v>0.15</v>
      </c>
      <c r="F445" s="19">
        <f>TRUNC(TRUNC((C445*D445*E445),2),2)</f>
        <v>6</v>
      </c>
      <c r="G445" s="4"/>
      <c r="H445" s="4"/>
      <c r="I445" s="4"/>
    </row>
    <row r="446" spans="1:9" ht="44.1" customHeight="1">
      <c r="A446" s="16" t="s">
        <v>342</v>
      </c>
      <c r="B446" s="17" t="s">
        <v>341</v>
      </c>
      <c r="C446" s="18">
        <v>140.68</v>
      </c>
      <c r="D446" s="18">
        <v>0.3</v>
      </c>
      <c r="E446" s="18">
        <v>0.15</v>
      </c>
      <c r="F446" s="19">
        <f>TRUNC(TRUNC((C446*D446*E446),2),2)</f>
        <v>6.33</v>
      </c>
      <c r="G446" s="4"/>
      <c r="H446" s="4"/>
      <c r="I446" s="4"/>
    </row>
    <row r="447" spans="1:9" ht="15" customHeight="1">
      <c r="A447" s="20"/>
      <c r="B447" s="21"/>
      <c r="C447" s="22"/>
      <c r="D447" s="22"/>
      <c r="E447" s="22"/>
      <c r="F447" s="23">
        <f>TRUNC(SUM(F445:F446),2)</f>
        <v>12.33</v>
      </c>
      <c r="G447" s="4"/>
      <c r="H447" s="4"/>
      <c r="I447" s="4"/>
    </row>
    <row r="448" spans="1:9" ht="9.9499999999999993" customHeight="1">
      <c r="A448" s="86"/>
      <c r="B448" s="86"/>
      <c r="C448" s="86"/>
      <c r="D448" s="4"/>
      <c r="E448" s="4"/>
      <c r="F448" s="4"/>
      <c r="G448" s="4"/>
      <c r="H448" s="4"/>
      <c r="I448" s="4"/>
    </row>
    <row r="449" spans="1:9" ht="12" customHeight="1">
      <c r="A449" s="4"/>
      <c r="B449" s="4"/>
      <c r="C449" s="4"/>
      <c r="D449" s="91" t="str">
        <f>"TOTAL DA MEMÓRIA DE CÁLCULO: "&amp;TEXT(TRUNC(SUM(F447),2),"0,00")</f>
        <v>TOTAL DA MEMÓRIA DE CÁLCULO: 12,33</v>
      </c>
      <c r="E449" s="91"/>
      <c r="F449" s="91"/>
      <c r="G449" s="91"/>
      <c r="H449" s="91"/>
      <c r="I449" s="91"/>
    </row>
    <row r="450" spans="1:9" ht="9.9499999999999993" customHeight="1">
      <c r="A450" s="86"/>
      <c r="B450" s="86"/>
      <c r="C450" s="86"/>
      <c r="D450" s="86"/>
      <c r="E450" s="4"/>
      <c r="F450" s="4"/>
      <c r="G450" s="4"/>
      <c r="H450" s="4"/>
      <c r="I450" s="4"/>
    </row>
    <row r="451" spans="1:9" ht="30.95" customHeight="1">
      <c r="A451" s="89" t="s">
        <v>343</v>
      </c>
      <c r="B451" s="89"/>
      <c r="C451" s="89"/>
      <c r="D451" s="89"/>
      <c r="E451" s="89"/>
      <c r="F451" s="89"/>
      <c r="G451" s="89"/>
      <c r="H451" s="89"/>
      <c r="I451" s="89"/>
    </row>
    <row r="452" spans="1:9" ht="15" customHeight="1">
      <c r="A452" s="90"/>
      <c r="B452" s="90"/>
      <c r="C452" s="14" t="s">
        <v>221</v>
      </c>
      <c r="D452" s="15" t="s">
        <v>279</v>
      </c>
      <c r="E452" s="15" t="s">
        <v>222</v>
      </c>
      <c r="F452" s="15" t="s">
        <v>223</v>
      </c>
      <c r="G452" s="4"/>
      <c r="H452" s="4"/>
      <c r="I452" s="4"/>
    </row>
    <row r="453" spans="1:9" ht="44.1" customHeight="1">
      <c r="A453" s="16" t="s">
        <v>340</v>
      </c>
      <c r="B453" s="17" t="s">
        <v>341</v>
      </c>
      <c r="C453" s="18">
        <v>133.4</v>
      </c>
      <c r="D453" s="18">
        <v>0.3</v>
      </c>
      <c r="E453" s="18">
        <v>0.05</v>
      </c>
      <c r="F453" s="19">
        <f>TRUNC(TRUNC((C453*D453*E453),2),2)</f>
        <v>2</v>
      </c>
      <c r="G453" s="4"/>
      <c r="H453" s="4"/>
      <c r="I453" s="4"/>
    </row>
    <row r="454" spans="1:9" ht="44.1" customHeight="1">
      <c r="A454" s="16" t="s">
        <v>342</v>
      </c>
      <c r="B454" s="17" t="s">
        <v>341</v>
      </c>
      <c r="C454" s="18">
        <v>140.68</v>
      </c>
      <c r="D454" s="18">
        <v>0.3</v>
      </c>
      <c r="E454" s="18">
        <v>0.05</v>
      </c>
      <c r="F454" s="19">
        <f>TRUNC(TRUNC((C454*D454*E454),2),2)</f>
        <v>2.11</v>
      </c>
      <c r="G454" s="4"/>
      <c r="H454" s="4"/>
      <c r="I454" s="4"/>
    </row>
    <row r="455" spans="1:9" ht="15" customHeight="1">
      <c r="A455" s="20"/>
      <c r="B455" s="21"/>
      <c r="C455" s="22"/>
      <c r="D455" s="22"/>
      <c r="E455" s="22"/>
      <c r="F455" s="23">
        <f>TRUNC(SUM(F453:F454),2)</f>
        <v>4.1100000000000003</v>
      </c>
      <c r="G455" s="4"/>
      <c r="H455" s="4"/>
      <c r="I455" s="4"/>
    </row>
    <row r="456" spans="1:9" ht="9.9499999999999993" customHeight="1">
      <c r="A456" s="86"/>
      <c r="B456" s="86"/>
      <c r="C456" s="86"/>
      <c r="D456" s="4"/>
      <c r="E456" s="4"/>
      <c r="F456" s="4"/>
      <c r="G456" s="4"/>
      <c r="H456" s="4"/>
      <c r="I456" s="4"/>
    </row>
    <row r="457" spans="1:9" ht="12" customHeight="1">
      <c r="A457" s="4"/>
      <c r="B457" s="4"/>
      <c r="C457" s="4"/>
      <c r="D457" s="91" t="str">
        <f>"TOTAL DA MEMÓRIA DE CÁLCULO: "&amp;TEXT(TRUNC(SUM(F455),2),"0,00")</f>
        <v>TOTAL DA MEMÓRIA DE CÁLCULO: 4,11</v>
      </c>
      <c r="E457" s="91"/>
      <c r="F457" s="91"/>
      <c r="G457" s="91"/>
      <c r="H457" s="91"/>
      <c r="I457" s="91"/>
    </row>
    <row r="458" spans="1:9" ht="9.9499999999999993" customHeight="1">
      <c r="A458" s="86"/>
      <c r="B458" s="86"/>
      <c r="C458" s="86"/>
      <c r="D458" s="86"/>
      <c r="E458" s="4"/>
      <c r="F458" s="4"/>
      <c r="G458" s="4"/>
      <c r="H458" s="4"/>
      <c r="I458" s="4"/>
    </row>
    <row r="459" spans="1:9" ht="30.95" customHeight="1">
      <c r="A459" s="89" t="s">
        <v>344</v>
      </c>
      <c r="B459" s="89"/>
      <c r="C459" s="89"/>
      <c r="D459" s="89"/>
      <c r="E459" s="89"/>
      <c r="F459" s="89"/>
      <c r="G459" s="89"/>
      <c r="H459" s="89"/>
      <c r="I459" s="89"/>
    </row>
    <row r="460" spans="1:9" ht="15" customHeight="1">
      <c r="A460" s="90"/>
      <c r="B460" s="90"/>
      <c r="C460" s="14" t="s">
        <v>221</v>
      </c>
      <c r="D460" s="15" t="s">
        <v>222</v>
      </c>
      <c r="E460" s="15" t="s">
        <v>223</v>
      </c>
      <c r="F460" s="4"/>
      <c r="G460" s="4"/>
      <c r="H460" s="4"/>
      <c r="I460" s="4"/>
    </row>
    <row r="461" spans="1:9" ht="44.1" customHeight="1">
      <c r="A461" s="16" t="s">
        <v>345</v>
      </c>
      <c r="B461" s="17" t="s">
        <v>346</v>
      </c>
      <c r="C461" s="18">
        <v>133.4</v>
      </c>
      <c r="D461" s="18">
        <v>0.3</v>
      </c>
      <c r="E461" s="19">
        <f>TRUNC(TRUNC((C461*D461),2),2)</f>
        <v>40.020000000000003</v>
      </c>
      <c r="F461" s="4"/>
      <c r="G461" s="4"/>
      <c r="H461" s="4"/>
      <c r="I461" s="4"/>
    </row>
    <row r="462" spans="1:9" ht="44.1" customHeight="1">
      <c r="A462" s="16" t="s">
        <v>347</v>
      </c>
      <c r="B462" s="17" t="s">
        <v>346</v>
      </c>
      <c r="C462" s="18">
        <v>140.68</v>
      </c>
      <c r="D462" s="18">
        <v>0.3</v>
      </c>
      <c r="E462" s="19">
        <f>TRUNC(TRUNC((C462*D462),2),2)</f>
        <v>42.2</v>
      </c>
      <c r="F462" s="4"/>
      <c r="G462" s="4"/>
      <c r="H462" s="4"/>
      <c r="I462" s="4"/>
    </row>
    <row r="463" spans="1:9" ht="15" customHeight="1">
      <c r="A463" s="20"/>
      <c r="B463" s="21"/>
      <c r="C463" s="22"/>
      <c r="D463" s="22"/>
      <c r="E463" s="23">
        <f>TRUNC(SUM(E461:E462),2)</f>
        <v>82.22</v>
      </c>
      <c r="F463" s="4"/>
      <c r="G463" s="4"/>
      <c r="H463" s="4"/>
      <c r="I463" s="4"/>
    </row>
    <row r="464" spans="1:9" ht="9.9499999999999993" customHeight="1">
      <c r="A464" s="86"/>
      <c r="B464" s="86"/>
      <c r="C464" s="86"/>
      <c r="D464" s="4"/>
      <c r="E464" s="4"/>
      <c r="F464" s="4"/>
      <c r="G464" s="4"/>
      <c r="H464" s="4"/>
      <c r="I464" s="4"/>
    </row>
    <row r="465" spans="1:9" ht="12" customHeight="1">
      <c r="A465" s="4"/>
      <c r="B465" s="4"/>
      <c r="C465" s="4"/>
      <c r="D465" s="91" t="str">
        <f>"TOTAL DA MEMÓRIA DE CÁLCULO: "&amp;TEXT(TRUNC(SUM(E463),2),"0,00")</f>
        <v>TOTAL DA MEMÓRIA DE CÁLCULO: 82,22</v>
      </c>
      <c r="E465" s="91"/>
      <c r="F465" s="91"/>
      <c r="G465" s="91"/>
      <c r="H465" s="91"/>
      <c r="I465" s="91"/>
    </row>
    <row r="466" spans="1:9" ht="9.9499999999999993" customHeight="1">
      <c r="A466" s="86"/>
      <c r="B466" s="86"/>
      <c r="C466" s="86"/>
      <c r="D466" s="86"/>
      <c r="E466" s="4"/>
      <c r="F466" s="4"/>
      <c r="G466" s="4"/>
      <c r="H466" s="4"/>
      <c r="I466" s="4"/>
    </row>
    <row r="467" spans="1:9" ht="42.95" customHeight="1">
      <c r="A467" s="89" t="s">
        <v>348</v>
      </c>
      <c r="B467" s="89"/>
      <c r="C467" s="89"/>
      <c r="D467" s="89"/>
      <c r="E467" s="89"/>
      <c r="F467" s="89"/>
      <c r="G467" s="89"/>
      <c r="H467" s="89"/>
      <c r="I467" s="89"/>
    </row>
    <row r="468" spans="1:9" ht="15" customHeight="1">
      <c r="A468" s="90"/>
      <c r="B468" s="90"/>
      <c r="C468" s="14" t="s">
        <v>221</v>
      </c>
      <c r="D468" s="15" t="s">
        <v>222</v>
      </c>
      <c r="E468" s="15" t="s">
        <v>223</v>
      </c>
      <c r="F468" s="4"/>
      <c r="G468" s="4"/>
      <c r="H468" s="4"/>
      <c r="I468" s="4"/>
    </row>
    <row r="469" spans="1:9" ht="44.1" customHeight="1">
      <c r="A469" s="16" t="s">
        <v>349</v>
      </c>
      <c r="B469" s="17" t="s">
        <v>346</v>
      </c>
      <c r="C469" s="18">
        <v>133.4</v>
      </c>
      <c r="D469" s="18">
        <v>0.3</v>
      </c>
      <c r="E469" s="19">
        <f>TRUNC(TRUNC((C469*D469),2),2)</f>
        <v>40.020000000000003</v>
      </c>
      <c r="F469" s="4"/>
      <c r="G469" s="4"/>
      <c r="H469" s="4"/>
      <c r="I469" s="4"/>
    </row>
    <row r="470" spans="1:9" ht="44.1" customHeight="1">
      <c r="A470" s="16" t="s">
        <v>350</v>
      </c>
      <c r="B470" s="17" t="s">
        <v>346</v>
      </c>
      <c r="C470" s="18">
        <v>140.68</v>
      </c>
      <c r="D470" s="18">
        <v>0.3</v>
      </c>
      <c r="E470" s="19">
        <f>TRUNC(TRUNC((C470*D470),2),2)</f>
        <v>42.2</v>
      </c>
      <c r="F470" s="4"/>
      <c r="G470" s="4"/>
      <c r="H470" s="4"/>
      <c r="I470" s="4"/>
    </row>
    <row r="471" spans="1:9" ht="15" customHeight="1">
      <c r="A471" s="20"/>
      <c r="B471" s="21"/>
      <c r="C471" s="22"/>
      <c r="D471" s="22"/>
      <c r="E471" s="23">
        <f>TRUNC(SUM(E469:E470),2)</f>
        <v>82.22</v>
      </c>
      <c r="F471" s="4"/>
      <c r="G471" s="4"/>
      <c r="H471" s="4"/>
      <c r="I471" s="4"/>
    </row>
    <row r="472" spans="1:9" ht="9.9499999999999993" customHeight="1">
      <c r="A472" s="86"/>
      <c r="B472" s="86"/>
      <c r="C472" s="86"/>
      <c r="D472" s="4"/>
      <c r="E472" s="4"/>
      <c r="F472" s="4"/>
      <c r="G472" s="4"/>
      <c r="H472" s="4"/>
      <c r="I472" s="4"/>
    </row>
    <row r="473" spans="1:9" ht="12" customHeight="1">
      <c r="A473" s="4"/>
      <c r="B473" s="4"/>
      <c r="C473" s="4"/>
      <c r="D473" s="91" t="str">
        <f>"TOTAL DA MEMÓRIA DE CÁLCULO: "&amp;TEXT(TRUNC(SUM(E471),2),"0,00")</f>
        <v>TOTAL DA MEMÓRIA DE CÁLCULO: 82,22</v>
      </c>
      <c r="E473" s="91"/>
      <c r="F473" s="91"/>
      <c r="G473" s="91"/>
      <c r="H473" s="91"/>
      <c r="I473" s="91"/>
    </row>
    <row r="474" spans="1:9" ht="9.9499999999999993" customHeight="1">
      <c r="A474" s="86"/>
      <c r="B474" s="86"/>
      <c r="C474" s="86"/>
      <c r="D474" s="86"/>
      <c r="E474" s="4"/>
      <c r="F474" s="4"/>
      <c r="G474" s="4"/>
      <c r="H474" s="4"/>
      <c r="I474" s="4"/>
    </row>
    <row r="475" spans="1:9" ht="42.95" customHeight="1">
      <c r="A475" s="89" t="s">
        <v>351</v>
      </c>
      <c r="B475" s="89"/>
      <c r="C475" s="89"/>
      <c r="D475" s="89"/>
      <c r="E475" s="89"/>
      <c r="F475" s="89"/>
      <c r="G475" s="89"/>
      <c r="H475" s="89"/>
      <c r="I475" s="89"/>
    </row>
    <row r="476" spans="1:9" ht="15" customHeight="1">
      <c r="A476" s="90"/>
      <c r="B476" s="90"/>
      <c r="C476" s="14" t="s">
        <v>221</v>
      </c>
      <c r="D476" s="15" t="s">
        <v>222</v>
      </c>
      <c r="E476" s="15" t="s">
        <v>223</v>
      </c>
      <c r="F476" s="4"/>
      <c r="G476" s="4"/>
      <c r="H476" s="4"/>
      <c r="I476" s="4"/>
    </row>
    <row r="477" spans="1:9" ht="44.1" customHeight="1">
      <c r="A477" s="16" t="s">
        <v>340</v>
      </c>
      <c r="B477" s="17" t="s">
        <v>346</v>
      </c>
      <c r="C477" s="18">
        <v>133.4</v>
      </c>
      <c r="D477" s="18">
        <v>0.3</v>
      </c>
      <c r="E477" s="19">
        <f>TRUNC(TRUNC((C477*D477),2),2)</f>
        <v>40.020000000000003</v>
      </c>
      <c r="F477" s="4"/>
      <c r="G477" s="4"/>
      <c r="H477" s="4"/>
      <c r="I477" s="4"/>
    </row>
    <row r="478" spans="1:9" ht="44.1" customHeight="1">
      <c r="A478" s="16" t="s">
        <v>347</v>
      </c>
      <c r="B478" s="17" t="s">
        <v>346</v>
      </c>
      <c r="C478" s="18">
        <v>140.68</v>
      </c>
      <c r="D478" s="18">
        <v>0.3</v>
      </c>
      <c r="E478" s="19">
        <f>TRUNC(TRUNC((C478*D478),2),2)</f>
        <v>42.2</v>
      </c>
      <c r="F478" s="4"/>
      <c r="G478" s="4"/>
      <c r="H478" s="4"/>
      <c r="I478" s="4"/>
    </row>
    <row r="479" spans="1:9" ht="15" customHeight="1">
      <c r="A479" s="20"/>
      <c r="B479" s="21"/>
      <c r="C479" s="22"/>
      <c r="D479" s="22"/>
      <c r="E479" s="23">
        <f>TRUNC(SUM(E477:E478),2)</f>
        <v>82.22</v>
      </c>
      <c r="F479" s="4"/>
      <c r="G479" s="4"/>
      <c r="H479" s="4"/>
      <c r="I479" s="4"/>
    </row>
    <row r="480" spans="1:9" ht="9.9499999999999993" customHeight="1">
      <c r="A480" s="86"/>
      <c r="B480" s="86"/>
      <c r="C480" s="86"/>
      <c r="D480" s="4"/>
      <c r="E480" s="4"/>
      <c r="F480" s="4"/>
      <c r="G480" s="4"/>
      <c r="H480" s="4"/>
      <c r="I480" s="4"/>
    </row>
    <row r="481" spans="1:9" ht="12" customHeight="1">
      <c r="A481" s="4"/>
      <c r="B481" s="4"/>
      <c r="C481" s="4"/>
      <c r="D481" s="91" t="str">
        <f>"TOTAL DA MEMÓRIA DE CÁLCULO: "&amp;TEXT(TRUNC(SUM(E479),2),"0,00")</f>
        <v>TOTAL DA MEMÓRIA DE CÁLCULO: 82,22</v>
      </c>
      <c r="E481" s="91"/>
      <c r="F481" s="91"/>
      <c r="G481" s="91"/>
      <c r="H481" s="91"/>
      <c r="I481" s="91"/>
    </row>
    <row r="482" spans="1:9" ht="9.9499999999999993" customHeight="1">
      <c r="A482" s="86"/>
      <c r="B482" s="86"/>
      <c r="C482" s="86"/>
      <c r="D482" s="86"/>
      <c r="E482" s="4"/>
      <c r="F482" s="4"/>
      <c r="G482" s="4"/>
      <c r="H482" s="4"/>
      <c r="I482" s="4"/>
    </row>
    <row r="483" spans="1:9" ht="20.100000000000001" customHeight="1">
      <c r="A483" s="89" t="s">
        <v>352</v>
      </c>
      <c r="B483" s="89"/>
      <c r="C483" s="89"/>
      <c r="D483" s="89"/>
      <c r="E483" s="89"/>
      <c r="F483" s="89"/>
      <c r="G483" s="89"/>
      <c r="H483" s="89"/>
      <c r="I483" s="89"/>
    </row>
    <row r="484" spans="1:9" ht="15" customHeight="1">
      <c r="A484" s="90"/>
      <c r="B484" s="90"/>
      <c r="C484" s="14" t="s">
        <v>221</v>
      </c>
      <c r="D484" s="15" t="s">
        <v>279</v>
      </c>
      <c r="E484" s="15" t="s">
        <v>222</v>
      </c>
      <c r="F484" s="15" t="s">
        <v>223</v>
      </c>
      <c r="G484" s="4"/>
      <c r="H484" s="4"/>
      <c r="I484" s="4"/>
    </row>
    <row r="485" spans="1:9" ht="36" customHeight="1">
      <c r="A485" s="16" t="s">
        <v>353</v>
      </c>
      <c r="B485" s="17" t="s">
        <v>341</v>
      </c>
      <c r="C485" s="18">
        <v>133.4</v>
      </c>
      <c r="D485" s="18">
        <v>0.5</v>
      </c>
      <c r="E485" s="18">
        <v>0.15</v>
      </c>
      <c r="F485" s="19">
        <f>TRUNC(TRUNC((C485*D485*E485),2),2)</f>
        <v>10</v>
      </c>
      <c r="G485" s="4"/>
      <c r="H485" s="4"/>
      <c r="I485" s="4"/>
    </row>
    <row r="486" spans="1:9" ht="36" customHeight="1">
      <c r="A486" s="16" t="s">
        <v>354</v>
      </c>
      <c r="B486" s="17" t="s">
        <v>341</v>
      </c>
      <c r="C486" s="18">
        <v>140.68</v>
      </c>
      <c r="D486" s="18">
        <v>0.5</v>
      </c>
      <c r="E486" s="18">
        <v>0.15</v>
      </c>
      <c r="F486" s="19">
        <f>TRUNC(TRUNC((C486*D486*E486),2),2)</f>
        <v>10.55</v>
      </c>
      <c r="G486" s="4"/>
      <c r="H486" s="4"/>
      <c r="I486" s="4"/>
    </row>
    <row r="487" spans="1:9" ht="15" customHeight="1">
      <c r="A487" s="20"/>
      <c r="B487" s="21"/>
      <c r="C487" s="22"/>
      <c r="D487" s="22"/>
      <c r="E487" s="22"/>
      <c r="F487" s="23">
        <f>TRUNC(SUM(F485:F486),2)</f>
        <v>20.55</v>
      </c>
      <c r="G487" s="4"/>
      <c r="H487" s="4"/>
      <c r="I487" s="4"/>
    </row>
    <row r="488" spans="1:9" ht="9.9499999999999993" customHeight="1">
      <c r="A488" s="86"/>
      <c r="B488" s="86"/>
      <c r="C488" s="86"/>
      <c r="D488" s="4"/>
      <c r="E488" s="4"/>
      <c r="F488" s="4"/>
      <c r="G488" s="4"/>
      <c r="H488" s="4"/>
      <c r="I488" s="4"/>
    </row>
    <row r="489" spans="1:9" ht="12" customHeight="1">
      <c r="A489" s="4"/>
      <c r="B489" s="4"/>
      <c r="C489" s="4"/>
      <c r="D489" s="91" t="str">
        <f>"TOTAL DA MEMÓRIA DE CÁLCULO: "&amp;TEXT(TRUNC(SUM(F487),2),"0,00")</f>
        <v>TOTAL DA MEMÓRIA DE CÁLCULO: 20,55</v>
      </c>
      <c r="E489" s="91"/>
      <c r="F489" s="91"/>
      <c r="G489" s="91"/>
      <c r="H489" s="91"/>
      <c r="I489" s="91"/>
    </row>
    <row r="490" spans="1:9" ht="9.9499999999999993" customHeight="1">
      <c r="A490" s="86"/>
      <c r="B490" s="86"/>
      <c r="C490" s="86"/>
      <c r="D490" s="86"/>
      <c r="E490" s="4"/>
      <c r="F490" s="4"/>
      <c r="G490" s="4"/>
      <c r="H490" s="4"/>
      <c r="I490" s="4"/>
    </row>
    <row r="491" spans="1:9" ht="42.95" customHeight="1">
      <c r="A491" s="89" t="s">
        <v>355</v>
      </c>
      <c r="B491" s="89"/>
      <c r="C491" s="89"/>
      <c r="D491" s="89"/>
      <c r="E491" s="89"/>
      <c r="F491" s="89"/>
      <c r="G491" s="89"/>
      <c r="H491" s="89"/>
      <c r="I491" s="89"/>
    </row>
    <row r="492" spans="1:9" ht="15" customHeight="1">
      <c r="A492" s="90"/>
      <c r="B492" s="90"/>
      <c r="C492" s="14" t="s">
        <v>221</v>
      </c>
      <c r="D492" s="15" t="s">
        <v>279</v>
      </c>
      <c r="E492" s="15" t="s">
        <v>222</v>
      </c>
      <c r="F492" s="15" t="s">
        <v>223</v>
      </c>
      <c r="G492" s="4"/>
      <c r="H492" s="4"/>
      <c r="I492" s="4"/>
    </row>
    <row r="493" spans="1:9" ht="36" customHeight="1">
      <c r="A493" s="16" t="s">
        <v>356</v>
      </c>
      <c r="B493" s="17" t="s">
        <v>341</v>
      </c>
      <c r="C493" s="18">
        <v>133.4</v>
      </c>
      <c r="D493" s="18">
        <v>0.5</v>
      </c>
      <c r="E493" s="18">
        <v>0.05</v>
      </c>
      <c r="F493" s="19">
        <f>TRUNC(TRUNC((C493*D493*E493),2),2)</f>
        <v>3.33</v>
      </c>
      <c r="G493" s="4"/>
      <c r="H493" s="4"/>
      <c r="I493" s="4"/>
    </row>
    <row r="494" spans="1:9" ht="36" customHeight="1">
      <c r="A494" s="16" t="s">
        <v>357</v>
      </c>
      <c r="B494" s="17" t="s">
        <v>341</v>
      </c>
      <c r="C494" s="18">
        <v>140.68</v>
      </c>
      <c r="D494" s="18">
        <v>0.5</v>
      </c>
      <c r="E494" s="18">
        <v>0.05</v>
      </c>
      <c r="F494" s="19">
        <f>TRUNC(TRUNC((C494*D494*E494),2),2)</f>
        <v>3.51</v>
      </c>
      <c r="G494" s="4"/>
      <c r="H494" s="4"/>
      <c r="I494" s="4"/>
    </row>
    <row r="495" spans="1:9" ht="15" customHeight="1">
      <c r="A495" s="20"/>
      <c r="B495" s="21"/>
      <c r="C495" s="22"/>
      <c r="D495" s="22"/>
      <c r="E495" s="22"/>
      <c r="F495" s="23">
        <f>TRUNC(SUM(F493:F494),2)</f>
        <v>6.84</v>
      </c>
      <c r="G495" s="4"/>
      <c r="H495" s="4"/>
      <c r="I495" s="4"/>
    </row>
    <row r="496" spans="1:9" ht="9.9499999999999993" customHeight="1">
      <c r="A496" s="86"/>
      <c r="B496" s="86"/>
      <c r="C496" s="86"/>
      <c r="D496" s="4"/>
      <c r="E496" s="4"/>
      <c r="F496" s="4"/>
      <c r="G496" s="4"/>
      <c r="H496" s="4"/>
      <c r="I496" s="4"/>
    </row>
    <row r="497" spans="1:9" ht="12" customHeight="1">
      <c r="A497" s="4"/>
      <c r="B497" s="4"/>
      <c r="C497" s="4"/>
      <c r="D497" s="91" t="str">
        <f>"TOTAL DA MEMÓRIA DE CÁLCULO: "&amp;TEXT(TRUNC(SUM(F495),2),"0,00")</f>
        <v>TOTAL DA MEMÓRIA DE CÁLCULO: 6,84</v>
      </c>
      <c r="E497" s="91"/>
      <c r="F497" s="91"/>
      <c r="G497" s="91"/>
      <c r="H497" s="91"/>
      <c r="I497" s="91"/>
    </row>
    <row r="498" spans="1:9" ht="9.9499999999999993" customHeight="1">
      <c r="A498" s="86"/>
      <c r="B498" s="86"/>
      <c r="C498" s="86"/>
      <c r="D498" s="86"/>
      <c r="E498" s="4"/>
      <c r="F498" s="4"/>
      <c r="G498" s="4"/>
      <c r="H498" s="4"/>
      <c r="I498" s="4"/>
    </row>
    <row r="499" spans="1:9" ht="30.95" customHeight="1">
      <c r="A499" s="89" t="s">
        <v>358</v>
      </c>
      <c r="B499" s="89"/>
      <c r="C499" s="89"/>
      <c r="D499" s="89"/>
      <c r="E499" s="89"/>
      <c r="F499" s="89"/>
      <c r="G499" s="89"/>
      <c r="H499" s="89"/>
      <c r="I499" s="89"/>
    </row>
    <row r="500" spans="1:9" ht="15" customHeight="1">
      <c r="A500" s="90"/>
      <c r="B500" s="90"/>
      <c r="C500" s="15" t="s">
        <v>262</v>
      </c>
      <c r="D500" s="15" t="s">
        <v>245</v>
      </c>
      <c r="E500" s="15" t="s">
        <v>223</v>
      </c>
      <c r="F500" s="4"/>
      <c r="G500" s="4"/>
      <c r="H500" s="4"/>
      <c r="I500" s="4"/>
    </row>
    <row r="501" spans="1:9" ht="12.95" customHeight="1">
      <c r="A501" s="16" t="s">
        <v>298</v>
      </c>
      <c r="B501" s="17" t="s">
        <v>264</v>
      </c>
      <c r="C501" s="18">
        <v>20.55</v>
      </c>
      <c r="D501" s="18">
        <v>6</v>
      </c>
      <c r="E501" s="19">
        <f>TRUNC(C501*D501,2)</f>
        <v>123.3</v>
      </c>
      <c r="F501" s="4"/>
      <c r="G501" s="4"/>
      <c r="H501" s="4"/>
      <c r="I501" s="4"/>
    </row>
    <row r="502" spans="1:9" ht="15" customHeight="1">
      <c r="A502" s="20"/>
      <c r="B502" s="21"/>
      <c r="C502" s="22"/>
      <c r="D502" s="22"/>
      <c r="E502" s="23">
        <f>TRUNC(SUM(E501:E501),2)</f>
        <v>123.3</v>
      </c>
      <c r="F502" s="4"/>
      <c r="G502" s="4"/>
      <c r="H502" s="4"/>
      <c r="I502" s="4"/>
    </row>
    <row r="503" spans="1:9" ht="9.9499999999999993" customHeight="1">
      <c r="A503" s="86"/>
      <c r="B503" s="86"/>
      <c r="C503" s="86"/>
      <c r="D503" s="4"/>
      <c r="E503" s="4"/>
      <c r="F503" s="4"/>
      <c r="G503" s="4"/>
      <c r="H503" s="4"/>
      <c r="I503" s="4"/>
    </row>
    <row r="504" spans="1:9" ht="12" customHeight="1">
      <c r="A504" s="4"/>
      <c r="B504" s="4"/>
      <c r="C504" s="4"/>
      <c r="D504" s="91" t="str">
        <f>"TOTAL DA MEMÓRIA DE CÁLCULO: "&amp;TEXT(TRUNC(SUM(E502),2),"0,00")</f>
        <v>TOTAL DA MEMÓRIA DE CÁLCULO: 123,30</v>
      </c>
      <c r="E504" s="91"/>
      <c r="F504" s="91"/>
      <c r="G504" s="91"/>
      <c r="H504" s="91"/>
      <c r="I504" s="91"/>
    </row>
    <row r="505" spans="1:9" ht="9.9499999999999993" customHeight="1">
      <c r="A505" s="86"/>
      <c r="B505" s="86"/>
      <c r="C505" s="86"/>
      <c r="D505" s="86"/>
      <c r="E505" s="4"/>
      <c r="F505" s="4"/>
      <c r="G505" s="4"/>
      <c r="H505" s="4"/>
      <c r="I505" s="4"/>
    </row>
    <row r="506" spans="1:9" ht="54.95" customHeight="1">
      <c r="A506" s="89" t="s">
        <v>359</v>
      </c>
      <c r="B506" s="89"/>
      <c r="C506" s="89"/>
      <c r="D506" s="89"/>
      <c r="E506" s="89"/>
      <c r="F506" s="89"/>
      <c r="G506" s="89"/>
      <c r="H506" s="89"/>
      <c r="I506" s="89"/>
    </row>
    <row r="507" spans="1:9" ht="15" customHeight="1">
      <c r="A507" s="90"/>
      <c r="B507" s="90"/>
      <c r="C507" s="15" t="s">
        <v>360</v>
      </c>
      <c r="D507" s="15" t="s">
        <v>361</v>
      </c>
      <c r="E507" s="15" t="s">
        <v>279</v>
      </c>
      <c r="F507" s="15" t="s">
        <v>362</v>
      </c>
      <c r="G507" s="15" t="s">
        <v>223</v>
      </c>
      <c r="H507" s="4"/>
      <c r="I507" s="4"/>
    </row>
    <row r="508" spans="1:9" ht="36" customHeight="1">
      <c r="A508" s="16" t="s">
        <v>363</v>
      </c>
      <c r="B508" s="17" t="s">
        <v>364</v>
      </c>
      <c r="C508" s="18">
        <v>0.18</v>
      </c>
      <c r="D508" s="18">
        <v>0.28000000000000003</v>
      </c>
      <c r="E508" s="18">
        <v>2.2000000000000002</v>
      </c>
      <c r="F508" s="18">
        <v>61</v>
      </c>
      <c r="G508" s="19">
        <v>6.76</v>
      </c>
      <c r="H508" s="4"/>
      <c r="I508" s="4"/>
    </row>
    <row r="509" spans="1:9" ht="15" customHeight="1">
      <c r="A509" s="20"/>
      <c r="B509" s="21"/>
      <c r="C509" s="22"/>
      <c r="D509" s="22"/>
      <c r="E509" s="22"/>
      <c r="F509" s="22"/>
      <c r="G509" s="23">
        <v>6.76</v>
      </c>
      <c r="H509" s="4"/>
      <c r="I509" s="4"/>
    </row>
    <row r="510" spans="1:9" ht="9.9499999999999993" customHeight="1">
      <c r="A510" s="86"/>
      <c r="B510" s="86"/>
      <c r="C510" s="86"/>
      <c r="D510" s="4"/>
      <c r="E510" s="4"/>
      <c r="F510" s="4"/>
      <c r="G510" s="4"/>
      <c r="H510" s="4"/>
      <c r="I510" s="4"/>
    </row>
    <row r="511" spans="1:9" ht="12" customHeight="1">
      <c r="A511" s="4"/>
      <c r="B511" s="4"/>
      <c r="C511" s="4"/>
      <c r="D511" s="91" t="s">
        <v>365</v>
      </c>
      <c r="E511" s="91"/>
      <c r="F511" s="91"/>
      <c r="G511" s="91"/>
      <c r="H511" s="91"/>
      <c r="I511" s="91"/>
    </row>
    <row r="512" spans="1:9" ht="9.9499999999999993" customHeight="1">
      <c r="A512" s="86"/>
      <c r="B512" s="86"/>
      <c r="C512" s="86"/>
      <c r="D512" s="86"/>
      <c r="E512" s="4"/>
      <c r="F512" s="4"/>
      <c r="G512" s="4"/>
      <c r="H512" s="4"/>
      <c r="I512" s="4"/>
    </row>
    <row r="513" spans="1:9" ht="42.95" customHeight="1">
      <c r="A513" s="89" t="s">
        <v>366</v>
      </c>
      <c r="B513" s="89"/>
      <c r="C513" s="89"/>
      <c r="D513" s="89"/>
      <c r="E513" s="89"/>
      <c r="F513" s="89"/>
      <c r="G513" s="89"/>
      <c r="H513" s="89"/>
      <c r="I513" s="89"/>
    </row>
    <row r="514" spans="1:9" ht="15" customHeight="1">
      <c r="A514" s="90"/>
      <c r="B514" s="90"/>
      <c r="C514" s="14" t="s">
        <v>221</v>
      </c>
      <c r="D514" s="24" t="s">
        <v>230</v>
      </c>
      <c r="E514" s="15" t="s">
        <v>223</v>
      </c>
      <c r="F514" s="4"/>
      <c r="G514" s="4"/>
      <c r="H514" s="4"/>
      <c r="I514" s="4"/>
    </row>
    <row r="515" spans="1:9" ht="27" customHeight="1">
      <c r="A515" s="16" t="s">
        <v>363</v>
      </c>
      <c r="B515" s="17" t="s">
        <v>326</v>
      </c>
      <c r="C515" s="18">
        <v>20.260000000000002</v>
      </c>
      <c r="D515" s="18">
        <v>2</v>
      </c>
      <c r="E515" s="19">
        <v>40.520000000000003</v>
      </c>
      <c r="F515" s="4"/>
      <c r="G515" s="4"/>
      <c r="H515" s="4"/>
      <c r="I515" s="4"/>
    </row>
    <row r="516" spans="1:9" ht="15" customHeight="1">
      <c r="A516" s="20"/>
      <c r="B516" s="21"/>
      <c r="C516" s="22"/>
      <c r="D516" s="22"/>
      <c r="E516" s="23">
        <v>40.520000000000003</v>
      </c>
      <c r="F516" s="4"/>
      <c r="G516" s="4"/>
      <c r="H516" s="4"/>
      <c r="I516" s="4"/>
    </row>
    <row r="517" spans="1:9" ht="9.9499999999999993" customHeight="1">
      <c r="A517" s="86"/>
      <c r="B517" s="86"/>
      <c r="C517" s="86"/>
      <c r="D517" s="4"/>
      <c r="E517" s="4"/>
      <c r="F517" s="4"/>
      <c r="G517" s="4"/>
      <c r="H517" s="4"/>
      <c r="I517" s="4"/>
    </row>
    <row r="518" spans="1:9" ht="12" customHeight="1">
      <c r="A518" s="4"/>
      <c r="B518" s="4"/>
      <c r="C518" s="4"/>
      <c r="D518" s="91" t="s">
        <v>367</v>
      </c>
      <c r="E518" s="91"/>
      <c r="F518" s="91"/>
      <c r="G518" s="91"/>
      <c r="H518" s="91"/>
      <c r="I518" s="91"/>
    </row>
    <row r="519" spans="1:9" ht="9.9499999999999993" customHeight="1">
      <c r="A519" s="86"/>
      <c r="B519" s="86"/>
      <c r="C519" s="86"/>
      <c r="D519" s="86"/>
      <c r="E519" s="4"/>
      <c r="F519" s="4"/>
      <c r="G519" s="4"/>
      <c r="H519" s="4"/>
      <c r="I519" s="4"/>
    </row>
    <row r="520" spans="1:9" ht="42.95" customHeight="1">
      <c r="A520" s="89" t="s">
        <v>368</v>
      </c>
      <c r="B520" s="89"/>
      <c r="C520" s="89"/>
      <c r="D520" s="89"/>
      <c r="E520" s="89"/>
      <c r="F520" s="89"/>
      <c r="G520" s="89"/>
      <c r="H520" s="89"/>
      <c r="I520" s="89"/>
    </row>
    <row r="521" spans="1:9" ht="15" customHeight="1">
      <c r="A521" s="90"/>
      <c r="B521" s="90"/>
      <c r="C521" s="14" t="s">
        <v>221</v>
      </c>
      <c r="D521" s="15" t="s">
        <v>279</v>
      </c>
      <c r="E521" s="15" t="s">
        <v>223</v>
      </c>
      <c r="F521" s="4"/>
      <c r="G521" s="4"/>
      <c r="H521" s="4"/>
      <c r="I521" s="4"/>
    </row>
    <row r="522" spans="1:9" ht="27" customHeight="1">
      <c r="A522" s="16" t="s">
        <v>369</v>
      </c>
      <c r="B522" s="17" t="s">
        <v>370</v>
      </c>
      <c r="C522" s="18">
        <v>20</v>
      </c>
      <c r="D522" s="18">
        <v>1</v>
      </c>
      <c r="E522" s="19">
        <v>20</v>
      </c>
      <c r="F522" s="4"/>
      <c r="G522" s="4"/>
      <c r="H522" s="4"/>
      <c r="I522" s="4"/>
    </row>
    <row r="523" spans="1:9" ht="15" customHeight="1">
      <c r="A523" s="20"/>
      <c r="B523" s="21"/>
      <c r="C523" s="22"/>
      <c r="D523" s="22"/>
      <c r="E523" s="23">
        <v>20</v>
      </c>
      <c r="F523" s="4"/>
      <c r="G523" s="4"/>
      <c r="H523" s="4"/>
      <c r="I523" s="4"/>
    </row>
    <row r="524" spans="1:9" ht="9.9499999999999993" customHeight="1">
      <c r="A524" s="86"/>
      <c r="B524" s="86"/>
      <c r="C524" s="86"/>
      <c r="D524" s="4"/>
      <c r="E524" s="4"/>
      <c r="F524" s="4"/>
      <c r="G524" s="4"/>
      <c r="H524" s="4"/>
      <c r="I524" s="4"/>
    </row>
    <row r="525" spans="1:9" ht="12" customHeight="1">
      <c r="A525" s="4"/>
      <c r="B525" s="4"/>
      <c r="C525" s="4"/>
      <c r="D525" s="91" t="s">
        <v>371</v>
      </c>
      <c r="E525" s="91"/>
      <c r="F525" s="91"/>
      <c r="G525" s="91"/>
      <c r="H525" s="91"/>
      <c r="I525" s="91"/>
    </row>
    <row r="526" spans="1:9" ht="9.9499999999999993" customHeight="1">
      <c r="A526" s="86"/>
      <c r="B526" s="86"/>
      <c r="C526" s="86"/>
      <c r="D526" s="86"/>
      <c r="E526" s="4"/>
      <c r="F526" s="4"/>
      <c r="G526" s="4"/>
      <c r="H526" s="4"/>
      <c r="I526" s="4"/>
    </row>
    <row r="527" spans="1:9" ht="30.95" customHeight="1">
      <c r="A527" s="89" t="s">
        <v>372</v>
      </c>
      <c r="B527" s="89"/>
      <c r="C527" s="89"/>
      <c r="D527" s="89"/>
      <c r="E527" s="89"/>
      <c r="F527" s="89"/>
      <c r="G527" s="89"/>
      <c r="H527" s="89"/>
      <c r="I527" s="89"/>
    </row>
    <row r="528" spans="1:9" ht="15" customHeight="1">
      <c r="A528" s="90"/>
      <c r="B528" s="90"/>
      <c r="C528" s="24" t="s">
        <v>230</v>
      </c>
      <c r="D528" s="15" t="s">
        <v>223</v>
      </c>
      <c r="E528" s="4"/>
      <c r="F528" s="4"/>
      <c r="G528" s="4"/>
      <c r="H528" s="4"/>
      <c r="I528" s="4"/>
    </row>
    <row r="529" spans="1:9" ht="18.95" customHeight="1">
      <c r="A529" s="16" t="s">
        <v>300</v>
      </c>
      <c r="B529" s="17" t="s">
        <v>273</v>
      </c>
      <c r="C529" s="18">
        <v>2</v>
      </c>
      <c r="D529" s="19">
        <v>2</v>
      </c>
      <c r="E529" s="4"/>
      <c r="F529" s="4"/>
      <c r="G529" s="4"/>
      <c r="H529" s="4"/>
      <c r="I529" s="4"/>
    </row>
    <row r="530" spans="1:9" ht="15" customHeight="1">
      <c r="A530" s="20"/>
      <c r="B530" s="21"/>
      <c r="C530" s="22"/>
      <c r="D530" s="23">
        <v>2</v>
      </c>
      <c r="E530" s="4"/>
      <c r="F530" s="4"/>
      <c r="G530" s="4"/>
      <c r="H530" s="4"/>
      <c r="I530" s="4"/>
    </row>
    <row r="531" spans="1:9" ht="9.9499999999999993" customHeight="1">
      <c r="A531" s="86"/>
      <c r="B531" s="86"/>
      <c r="C531" s="86"/>
      <c r="D531" s="4"/>
      <c r="E531" s="4"/>
      <c r="F531" s="4"/>
      <c r="G531" s="4"/>
      <c r="H531" s="4"/>
      <c r="I531" s="4"/>
    </row>
    <row r="532" spans="1:9" ht="12" customHeight="1">
      <c r="A532" s="4"/>
      <c r="B532" s="4"/>
      <c r="C532" s="4"/>
      <c r="D532" s="91" t="s">
        <v>373</v>
      </c>
      <c r="E532" s="91"/>
      <c r="F532" s="91"/>
      <c r="G532" s="91"/>
      <c r="H532" s="91"/>
      <c r="I532" s="91"/>
    </row>
    <row r="533" spans="1:9" ht="9.9499999999999993" customHeight="1">
      <c r="A533" s="86"/>
      <c r="B533" s="86"/>
      <c r="C533" s="86"/>
      <c r="D533" s="86"/>
      <c r="E533" s="4"/>
      <c r="F533" s="4"/>
      <c r="G533" s="4"/>
      <c r="H533" s="4"/>
      <c r="I533" s="4"/>
    </row>
    <row r="534" spans="1:9" ht="30.95" customHeight="1">
      <c r="A534" s="89" t="s">
        <v>374</v>
      </c>
      <c r="B534" s="89"/>
      <c r="C534" s="89"/>
      <c r="D534" s="89"/>
      <c r="E534" s="89"/>
      <c r="F534" s="89"/>
      <c r="G534" s="89"/>
      <c r="H534" s="89"/>
      <c r="I534" s="89"/>
    </row>
    <row r="535" spans="1:9" ht="15" customHeight="1">
      <c r="A535" s="90"/>
      <c r="B535" s="90"/>
      <c r="C535" s="14" t="s">
        <v>221</v>
      </c>
      <c r="D535" s="15" t="s">
        <v>223</v>
      </c>
      <c r="E535" s="4"/>
      <c r="F535" s="4"/>
      <c r="G535" s="4"/>
      <c r="H535" s="4"/>
      <c r="I535" s="4"/>
    </row>
    <row r="536" spans="1:9" ht="27" customHeight="1">
      <c r="A536" s="16" t="s">
        <v>251</v>
      </c>
      <c r="B536" s="17" t="s">
        <v>276</v>
      </c>
      <c r="C536" s="18">
        <v>257.5</v>
      </c>
      <c r="D536" s="19">
        <v>257.5</v>
      </c>
      <c r="E536" s="4"/>
      <c r="F536" s="4"/>
      <c r="G536" s="4"/>
      <c r="H536" s="4"/>
      <c r="I536" s="4"/>
    </row>
    <row r="537" spans="1:9" ht="27" customHeight="1">
      <c r="A537" s="16" t="s">
        <v>252</v>
      </c>
      <c r="B537" s="17" t="s">
        <v>276</v>
      </c>
      <c r="C537" s="18">
        <v>264.48</v>
      </c>
      <c r="D537" s="19">
        <v>264.48</v>
      </c>
      <c r="E537" s="4"/>
      <c r="F537" s="4"/>
      <c r="G537" s="4"/>
      <c r="H537" s="4"/>
      <c r="I537" s="4"/>
    </row>
    <row r="538" spans="1:9" ht="15" customHeight="1">
      <c r="A538" s="20"/>
      <c r="B538" s="21"/>
      <c r="C538" s="22"/>
      <c r="D538" s="23">
        <v>521.98</v>
      </c>
      <c r="E538" s="4"/>
      <c r="F538" s="4"/>
      <c r="G538" s="4"/>
      <c r="H538" s="4"/>
      <c r="I538" s="4"/>
    </row>
    <row r="539" spans="1:9" ht="9.9499999999999993" customHeight="1">
      <c r="A539" s="86"/>
      <c r="B539" s="86"/>
      <c r="C539" s="86"/>
      <c r="D539" s="4"/>
      <c r="E539" s="4"/>
      <c r="F539" s="4"/>
      <c r="G539" s="4"/>
      <c r="H539" s="4"/>
      <c r="I539" s="4"/>
    </row>
    <row r="540" spans="1:9" ht="12" customHeight="1">
      <c r="A540" s="4"/>
      <c r="B540" s="4"/>
      <c r="C540" s="4"/>
      <c r="D540" s="91" t="s">
        <v>375</v>
      </c>
      <c r="E540" s="91"/>
      <c r="F540" s="91"/>
      <c r="G540" s="91"/>
      <c r="H540" s="91"/>
      <c r="I540" s="91"/>
    </row>
    <row r="541" spans="1:9" ht="9.9499999999999993" customHeight="1">
      <c r="A541" s="86"/>
      <c r="B541" s="86"/>
      <c r="C541" s="86"/>
      <c r="D541" s="86"/>
      <c r="E541" s="4"/>
      <c r="F541" s="4"/>
      <c r="G541" s="4"/>
      <c r="H541" s="4"/>
      <c r="I541" s="4"/>
    </row>
    <row r="542" spans="1:9" ht="30.95" customHeight="1">
      <c r="A542" s="89" t="s">
        <v>376</v>
      </c>
      <c r="B542" s="89"/>
      <c r="C542" s="89"/>
      <c r="D542" s="89"/>
      <c r="E542" s="89"/>
      <c r="F542" s="89"/>
      <c r="G542" s="89"/>
      <c r="H542" s="89"/>
      <c r="I542" s="89"/>
    </row>
    <row r="543" spans="1:9" ht="15" customHeight="1">
      <c r="A543" s="90"/>
      <c r="B543" s="90"/>
      <c r="C543" s="14" t="s">
        <v>221</v>
      </c>
      <c r="D543" s="15" t="s">
        <v>279</v>
      </c>
      <c r="E543" s="15" t="s">
        <v>223</v>
      </c>
      <c r="F543" s="4"/>
      <c r="G543" s="4"/>
      <c r="H543" s="4"/>
      <c r="I543" s="4"/>
    </row>
    <row r="544" spans="1:9" ht="27" customHeight="1">
      <c r="A544" s="16" t="s">
        <v>377</v>
      </c>
      <c r="B544" s="17" t="s">
        <v>370</v>
      </c>
      <c r="C544" s="18">
        <v>100</v>
      </c>
      <c r="D544" s="18">
        <v>2</v>
      </c>
      <c r="E544" s="19">
        <v>200</v>
      </c>
      <c r="F544" s="4"/>
      <c r="G544" s="4"/>
      <c r="H544" s="4"/>
      <c r="I544" s="4"/>
    </row>
    <row r="545" spans="1:9" ht="27" customHeight="1">
      <c r="A545" s="16" t="s">
        <v>378</v>
      </c>
      <c r="B545" s="17" t="s">
        <v>370</v>
      </c>
      <c r="C545" s="18">
        <v>18</v>
      </c>
      <c r="D545" s="18">
        <v>1.5</v>
      </c>
      <c r="E545" s="19">
        <v>27</v>
      </c>
      <c r="F545" s="4"/>
      <c r="G545" s="4"/>
      <c r="H545" s="4"/>
      <c r="I545" s="4"/>
    </row>
    <row r="546" spans="1:9" ht="15" customHeight="1">
      <c r="A546" s="20"/>
      <c r="B546" s="21"/>
      <c r="C546" s="22"/>
      <c r="D546" s="22"/>
      <c r="E546" s="23">
        <v>227</v>
      </c>
      <c r="F546" s="4"/>
      <c r="G546" s="4"/>
      <c r="H546" s="4"/>
      <c r="I546" s="4"/>
    </row>
    <row r="547" spans="1:9" ht="9.9499999999999993" customHeight="1">
      <c r="A547" s="86"/>
      <c r="B547" s="86"/>
      <c r="C547" s="86"/>
      <c r="D547" s="4"/>
      <c r="E547" s="4"/>
      <c r="F547" s="4"/>
      <c r="G547" s="4"/>
      <c r="H547" s="4"/>
      <c r="I547" s="4"/>
    </row>
    <row r="548" spans="1:9" ht="12" customHeight="1">
      <c r="A548" s="4"/>
      <c r="B548" s="4"/>
      <c r="C548" s="4"/>
      <c r="D548" s="91" t="s">
        <v>379</v>
      </c>
      <c r="E548" s="91"/>
      <c r="F548" s="91"/>
      <c r="G548" s="91"/>
      <c r="H548" s="91"/>
      <c r="I548" s="91"/>
    </row>
    <row r="549" spans="1:9" ht="9.9499999999999993" customHeight="1">
      <c r="A549" s="86"/>
      <c r="B549" s="86"/>
      <c r="C549" s="86"/>
      <c r="D549" s="86"/>
      <c r="E549" s="4"/>
      <c r="F549" s="4"/>
      <c r="G549" s="4"/>
      <c r="H549" s="4"/>
      <c r="I549" s="4"/>
    </row>
    <row r="550" spans="1:9" ht="20.100000000000001" customHeight="1">
      <c r="A550" s="89" t="s">
        <v>380</v>
      </c>
      <c r="B550" s="89"/>
      <c r="C550" s="89"/>
      <c r="D550" s="89"/>
      <c r="E550" s="89"/>
      <c r="F550" s="89"/>
      <c r="G550" s="89"/>
      <c r="H550" s="89"/>
      <c r="I550" s="89"/>
    </row>
    <row r="551" spans="1:9" ht="15" customHeight="1">
      <c r="A551" s="90"/>
      <c r="B551" s="90"/>
      <c r="C551" s="14" t="s">
        <v>221</v>
      </c>
      <c r="D551" s="15" t="s">
        <v>279</v>
      </c>
      <c r="E551" s="15" t="s">
        <v>222</v>
      </c>
      <c r="F551" s="15" t="s">
        <v>381</v>
      </c>
      <c r="G551" s="15" t="s">
        <v>223</v>
      </c>
      <c r="H551" s="4"/>
      <c r="I551" s="4"/>
    </row>
    <row r="552" spans="1:9" ht="36" customHeight="1">
      <c r="A552" s="16" t="s">
        <v>377</v>
      </c>
      <c r="B552" s="17" t="s">
        <v>382</v>
      </c>
      <c r="C552" s="18">
        <v>100</v>
      </c>
      <c r="D552" s="18">
        <v>0.5</v>
      </c>
      <c r="E552" s="18">
        <v>0.35</v>
      </c>
      <c r="F552" s="18">
        <v>2</v>
      </c>
      <c r="G552" s="19">
        <v>35</v>
      </c>
      <c r="H552" s="4"/>
      <c r="I552" s="4"/>
    </row>
    <row r="553" spans="1:9" ht="36" customHeight="1">
      <c r="A553" s="16" t="s">
        <v>378</v>
      </c>
      <c r="B553" s="17" t="s">
        <v>382</v>
      </c>
      <c r="C553" s="18">
        <v>18</v>
      </c>
      <c r="D553" s="18">
        <v>0.8</v>
      </c>
      <c r="E553" s="18">
        <v>0.55000000000000004</v>
      </c>
      <c r="F553" s="18">
        <v>1</v>
      </c>
      <c r="G553" s="19">
        <v>7.92</v>
      </c>
      <c r="H553" s="4"/>
      <c r="I553" s="4"/>
    </row>
    <row r="554" spans="1:9" ht="15" customHeight="1">
      <c r="A554" s="20"/>
      <c r="B554" s="21"/>
      <c r="C554" s="22"/>
      <c r="D554" s="22"/>
      <c r="E554" s="22"/>
      <c r="F554" s="22"/>
      <c r="G554" s="23">
        <v>42.92</v>
      </c>
      <c r="H554" s="4"/>
      <c r="I554" s="4"/>
    </row>
    <row r="555" spans="1:9" ht="9.9499999999999993" customHeight="1">
      <c r="A555" s="86"/>
      <c r="B555" s="86"/>
      <c r="C555" s="86"/>
      <c r="D555" s="4"/>
      <c r="E555" s="4"/>
      <c r="F555" s="4"/>
      <c r="G555" s="4"/>
      <c r="H555" s="4"/>
      <c r="I555" s="4"/>
    </row>
    <row r="556" spans="1:9" ht="12" customHeight="1">
      <c r="A556" s="4"/>
      <c r="B556" s="4"/>
      <c r="C556" s="4"/>
      <c r="D556" s="91" t="s">
        <v>383</v>
      </c>
      <c r="E556" s="91"/>
      <c r="F556" s="91"/>
      <c r="G556" s="91"/>
      <c r="H556" s="91"/>
      <c r="I556" s="91"/>
    </row>
    <row r="557" spans="1:9" ht="9.9499999999999993" customHeight="1">
      <c r="A557" s="86"/>
      <c r="B557" s="86"/>
      <c r="C557" s="86"/>
      <c r="D557" s="86"/>
      <c r="E557" s="4"/>
      <c r="F557" s="4"/>
      <c r="G557" s="4"/>
      <c r="H557" s="4"/>
      <c r="I557" s="4"/>
    </row>
    <row r="558" spans="1:9" ht="30.95" customHeight="1">
      <c r="A558" s="89" t="s">
        <v>384</v>
      </c>
      <c r="B558" s="89"/>
      <c r="C558" s="89"/>
      <c r="D558" s="89"/>
      <c r="E558" s="89"/>
      <c r="F558" s="89"/>
      <c r="G558" s="89"/>
      <c r="H558" s="89"/>
      <c r="I558" s="89"/>
    </row>
    <row r="559" spans="1:9" ht="15" customHeight="1">
      <c r="A559" s="90"/>
      <c r="B559" s="90"/>
      <c r="C559" s="14" t="s">
        <v>221</v>
      </c>
      <c r="D559" s="15" t="s">
        <v>279</v>
      </c>
      <c r="E559" s="15" t="s">
        <v>222</v>
      </c>
      <c r="F559" s="15" t="s">
        <v>381</v>
      </c>
      <c r="G559" s="15" t="s">
        <v>223</v>
      </c>
      <c r="H559" s="4"/>
      <c r="I559" s="4"/>
    </row>
    <row r="560" spans="1:9" ht="36" customHeight="1">
      <c r="A560" s="16" t="s">
        <v>377</v>
      </c>
      <c r="B560" s="17" t="s">
        <v>382</v>
      </c>
      <c r="C560" s="18">
        <v>100</v>
      </c>
      <c r="D560" s="18">
        <v>0.5</v>
      </c>
      <c r="E560" s="18">
        <v>0.05</v>
      </c>
      <c r="F560" s="18">
        <v>2</v>
      </c>
      <c r="G560" s="19">
        <v>5</v>
      </c>
      <c r="H560" s="4"/>
      <c r="I560" s="4"/>
    </row>
    <row r="561" spans="1:9" ht="36" customHeight="1">
      <c r="A561" s="16" t="s">
        <v>378</v>
      </c>
      <c r="B561" s="17" t="s">
        <v>382</v>
      </c>
      <c r="C561" s="18">
        <v>18</v>
      </c>
      <c r="D561" s="18">
        <v>0.8</v>
      </c>
      <c r="E561" s="18">
        <v>0.05</v>
      </c>
      <c r="F561" s="18">
        <v>1</v>
      </c>
      <c r="G561" s="19">
        <v>0.72</v>
      </c>
      <c r="H561" s="4"/>
      <c r="I561" s="4"/>
    </row>
    <row r="562" spans="1:9" ht="15" customHeight="1">
      <c r="A562" s="20"/>
      <c r="B562" s="21"/>
      <c r="C562" s="22"/>
      <c r="D562" s="22"/>
      <c r="E562" s="22"/>
      <c r="F562" s="22"/>
      <c r="G562" s="23">
        <v>5.72</v>
      </c>
      <c r="H562" s="4"/>
      <c r="I562" s="4"/>
    </row>
    <row r="563" spans="1:9" ht="9.9499999999999993" customHeight="1">
      <c r="A563" s="86"/>
      <c r="B563" s="86"/>
      <c r="C563" s="86"/>
      <c r="D563" s="4"/>
      <c r="E563" s="4"/>
      <c r="F563" s="4"/>
      <c r="G563" s="4"/>
      <c r="H563" s="4"/>
      <c r="I563" s="4"/>
    </row>
    <row r="564" spans="1:9" ht="12" customHeight="1">
      <c r="A564" s="4"/>
      <c r="B564" s="4"/>
      <c r="C564" s="4"/>
      <c r="D564" s="91" t="s">
        <v>385</v>
      </c>
      <c r="E564" s="91"/>
      <c r="F564" s="91"/>
      <c r="G564" s="91"/>
      <c r="H564" s="91"/>
      <c r="I564" s="91"/>
    </row>
    <row r="565" spans="1:9" ht="9.9499999999999993" customHeight="1">
      <c r="A565" s="86"/>
      <c r="B565" s="86"/>
      <c r="C565" s="86"/>
      <c r="D565" s="86"/>
      <c r="E565" s="4"/>
      <c r="F565" s="4"/>
      <c r="G565" s="4"/>
      <c r="H565" s="4"/>
      <c r="I565" s="4"/>
    </row>
    <row r="566" spans="1:9" ht="30.95" customHeight="1">
      <c r="A566" s="89" t="s">
        <v>386</v>
      </c>
      <c r="B566" s="89"/>
      <c r="C566" s="89"/>
      <c r="D566" s="89"/>
      <c r="E566" s="89"/>
      <c r="F566" s="89"/>
      <c r="G566" s="89"/>
      <c r="H566" s="89"/>
      <c r="I566" s="89"/>
    </row>
    <row r="567" spans="1:9" ht="15" customHeight="1">
      <c r="A567" s="90"/>
      <c r="B567" s="90"/>
      <c r="C567" s="14" t="s">
        <v>221</v>
      </c>
      <c r="D567" s="15" t="s">
        <v>222</v>
      </c>
      <c r="E567" s="15" t="s">
        <v>381</v>
      </c>
      <c r="F567" s="15" t="s">
        <v>223</v>
      </c>
      <c r="G567" s="4"/>
      <c r="H567" s="4"/>
      <c r="I567" s="4"/>
    </row>
    <row r="568" spans="1:9" ht="27" customHeight="1">
      <c r="A568" s="16" t="s">
        <v>387</v>
      </c>
      <c r="B568" s="17" t="s">
        <v>388</v>
      </c>
      <c r="C568" s="18">
        <v>100</v>
      </c>
      <c r="D568" s="18">
        <v>0.3</v>
      </c>
      <c r="E568" s="18">
        <v>2</v>
      </c>
      <c r="F568" s="19">
        <v>60</v>
      </c>
      <c r="G568" s="4"/>
      <c r="H568" s="4"/>
      <c r="I568" s="4"/>
    </row>
    <row r="569" spans="1:9" ht="27" customHeight="1">
      <c r="A569" s="16" t="s">
        <v>389</v>
      </c>
      <c r="B569" s="17" t="s">
        <v>388</v>
      </c>
      <c r="C569" s="18">
        <v>100</v>
      </c>
      <c r="D569" s="18">
        <v>0.7</v>
      </c>
      <c r="E569" s="18">
        <v>2</v>
      </c>
      <c r="F569" s="19">
        <v>140</v>
      </c>
      <c r="G569" s="4"/>
      <c r="H569" s="4"/>
      <c r="I569" s="4"/>
    </row>
    <row r="570" spans="1:9" ht="15" customHeight="1">
      <c r="A570" s="20"/>
      <c r="B570" s="21"/>
      <c r="C570" s="22"/>
      <c r="D570" s="22"/>
      <c r="E570" s="22"/>
      <c r="F570" s="23">
        <v>200</v>
      </c>
      <c r="G570" s="4"/>
      <c r="H570" s="4"/>
      <c r="I570" s="4"/>
    </row>
    <row r="571" spans="1:9" ht="9.9499999999999993" customHeight="1">
      <c r="A571" s="86"/>
      <c r="B571" s="86"/>
      <c r="C571" s="86"/>
      <c r="D571" s="4"/>
      <c r="E571" s="4"/>
      <c r="F571" s="4"/>
      <c r="G571" s="4"/>
      <c r="H571" s="4"/>
      <c r="I571" s="4"/>
    </row>
    <row r="572" spans="1:9" ht="12" customHeight="1">
      <c r="A572" s="4"/>
      <c r="B572" s="4"/>
      <c r="C572" s="4"/>
      <c r="D572" s="91" t="s">
        <v>390</v>
      </c>
      <c r="E572" s="91"/>
      <c r="F572" s="91"/>
      <c r="G572" s="91"/>
      <c r="H572" s="91"/>
      <c r="I572" s="91"/>
    </row>
    <row r="573" spans="1:9" ht="9.9499999999999993" customHeight="1">
      <c r="A573" s="86"/>
      <c r="B573" s="86"/>
      <c r="C573" s="86"/>
      <c r="D573" s="86"/>
      <c r="E573" s="4"/>
      <c r="F573" s="4"/>
      <c r="G573" s="4"/>
      <c r="H573" s="4"/>
      <c r="I573" s="4"/>
    </row>
    <row r="574" spans="1:9" ht="42.95" customHeight="1">
      <c r="A574" s="89" t="s">
        <v>391</v>
      </c>
      <c r="B574" s="89"/>
      <c r="C574" s="89"/>
      <c r="D574" s="89"/>
      <c r="E574" s="89"/>
      <c r="F574" s="89"/>
      <c r="G574" s="89"/>
      <c r="H574" s="89"/>
      <c r="I574" s="89"/>
    </row>
    <row r="575" spans="1:9" ht="15" customHeight="1">
      <c r="A575" s="90"/>
      <c r="B575" s="90"/>
      <c r="C575" s="14" t="s">
        <v>221</v>
      </c>
      <c r="D575" s="15" t="s">
        <v>222</v>
      </c>
      <c r="E575" s="15" t="s">
        <v>381</v>
      </c>
      <c r="F575" s="15" t="s">
        <v>223</v>
      </c>
      <c r="G575" s="4"/>
      <c r="H575" s="4"/>
      <c r="I575" s="4"/>
    </row>
    <row r="576" spans="1:9" ht="27" customHeight="1">
      <c r="A576" s="16" t="s">
        <v>389</v>
      </c>
      <c r="B576" s="17" t="s">
        <v>388</v>
      </c>
      <c r="C576" s="18">
        <v>100</v>
      </c>
      <c r="D576" s="18">
        <v>0.7</v>
      </c>
      <c r="E576" s="18">
        <v>4</v>
      </c>
      <c r="F576" s="19">
        <v>280</v>
      </c>
      <c r="G576" s="4"/>
      <c r="H576" s="4"/>
      <c r="I576" s="4"/>
    </row>
    <row r="577" spans="1:9" ht="15" customHeight="1">
      <c r="A577" s="20"/>
      <c r="B577" s="21"/>
      <c r="C577" s="22"/>
      <c r="D577" s="22"/>
      <c r="E577" s="22"/>
      <c r="F577" s="23">
        <v>280</v>
      </c>
      <c r="G577" s="4"/>
      <c r="H577" s="4"/>
      <c r="I577" s="4"/>
    </row>
    <row r="578" spans="1:9" ht="9.9499999999999993" customHeight="1">
      <c r="A578" s="86"/>
      <c r="B578" s="86"/>
      <c r="C578" s="86"/>
      <c r="D578" s="4"/>
      <c r="E578" s="4"/>
      <c r="F578" s="4"/>
      <c r="G578" s="4"/>
      <c r="H578" s="4"/>
      <c r="I578" s="4"/>
    </row>
    <row r="579" spans="1:9" ht="12" customHeight="1">
      <c r="A579" s="4"/>
      <c r="B579" s="4"/>
      <c r="C579" s="4"/>
      <c r="D579" s="91" t="s">
        <v>392</v>
      </c>
      <c r="E579" s="91"/>
      <c r="F579" s="91"/>
      <c r="G579" s="91"/>
      <c r="H579" s="91"/>
      <c r="I579" s="91"/>
    </row>
    <row r="580" spans="1:9" ht="9.9499999999999993" customHeight="1">
      <c r="A580" s="86"/>
      <c r="B580" s="86"/>
      <c r="C580" s="86"/>
      <c r="D580" s="86"/>
      <c r="E580" s="4"/>
      <c r="F580" s="4"/>
      <c r="G580" s="4"/>
      <c r="H580" s="4"/>
      <c r="I580" s="4"/>
    </row>
    <row r="581" spans="1:9" ht="42.95" customHeight="1">
      <c r="A581" s="89" t="s">
        <v>393</v>
      </c>
      <c r="B581" s="89"/>
      <c r="C581" s="89"/>
      <c r="D581" s="89"/>
      <c r="E581" s="89"/>
      <c r="F581" s="89"/>
      <c r="G581" s="89"/>
      <c r="H581" s="89"/>
      <c r="I581" s="89"/>
    </row>
    <row r="582" spans="1:9" ht="15" customHeight="1">
      <c r="A582" s="90"/>
      <c r="B582" s="90"/>
      <c r="C582" s="14" t="s">
        <v>221</v>
      </c>
      <c r="D582" s="15" t="s">
        <v>222</v>
      </c>
      <c r="E582" s="15" t="s">
        <v>381</v>
      </c>
      <c r="F582" s="15" t="s">
        <v>223</v>
      </c>
      <c r="G582" s="4"/>
      <c r="H582" s="4"/>
      <c r="I582" s="4"/>
    </row>
    <row r="583" spans="1:9" ht="27" customHeight="1">
      <c r="A583" s="16" t="s">
        <v>389</v>
      </c>
      <c r="B583" s="17" t="s">
        <v>388</v>
      </c>
      <c r="C583" s="18">
        <v>100</v>
      </c>
      <c r="D583" s="18">
        <v>0.7</v>
      </c>
      <c r="E583" s="18">
        <v>4</v>
      </c>
      <c r="F583" s="19">
        <v>280</v>
      </c>
      <c r="G583" s="4"/>
      <c r="H583" s="4"/>
      <c r="I583" s="4"/>
    </row>
    <row r="584" spans="1:9" ht="15" customHeight="1">
      <c r="A584" s="20"/>
      <c r="B584" s="21"/>
      <c r="C584" s="22"/>
      <c r="D584" s="22"/>
      <c r="E584" s="22"/>
      <c r="F584" s="23">
        <v>280</v>
      </c>
      <c r="G584" s="4"/>
      <c r="H584" s="4"/>
      <c r="I584" s="4"/>
    </row>
    <row r="585" spans="1:9" ht="9.9499999999999993" customHeight="1">
      <c r="A585" s="86"/>
      <c r="B585" s="86"/>
      <c r="C585" s="86"/>
      <c r="D585" s="4"/>
      <c r="E585" s="4"/>
      <c r="F585" s="4"/>
      <c r="G585" s="4"/>
      <c r="H585" s="4"/>
      <c r="I585" s="4"/>
    </row>
    <row r="586" spans="1:9" ht="12" customHeight="1">
      <c r="A586" s="4"/>
      <c r="B586" s="4"/>
      <c r="C586" s="4"/>
      <c r="D586" s="91" t="s">
        <v>392</v>
      </c>
      <c r="E586" s="91"/>
      <c r="F586" s="91"/>
      <c r="G586" s="91"/>
      <c r="H586" s="91"/>
      <c r="I586" s="91"/>
    </row>
    <row r="587" spans="1:9" ht="9.9499999999999993" customHeight="1">
      <c r="A587" s="86"/>
      <c r="B587" s="86"/>
      <c r="C587" s="86"/>
      <c r="D587" s="86"/>
      <c r="E587" s="4"/>
      <c r="F587" s="4"/>
      <c r="G587" s="4"/>
      <c r="H587" s="4"/>
      <c r="I587" s="4"/>
    </row>
    <row r="588" spans="1:9" ht="42.95" customHeight="1">
      <c r="A588" s="89" t="s">
        <v>394</v>
      </c>
      <c r="B588" s="89"/>
      <c r="C588" s="89"/>
      <c r="D588" s="89"/>
      <c r="E588" s="89"/>
      <c r="F588" s="89"/>
      <c r="G588" s="89"/>
      <c r="H588" s="89"/>
      <c r="I588" s="89"/>
    </row>
    <row r="589" spans="1:9" ht="15" customHeight="1">
      <c r="A589" s="90"/>
      <c r="B589" s="90"/>
      <c r="C589" s="14" t="s">
        <v>221</v>
      </c>
      <c r="D589" s="15" t="s">
        <v>233</v>
      </c>
      <c r="E589" s="15" t="s">
        <v>234</v>
      </c>
      <c r="F589" s="15" t="s">
        <v>222</v>
      </c>
      <c r="G589" s="15" t="s">
        <v>223</v>
      </c>
      <c r="H589" s="4"/>
      <c r="I589" s="4"/>
    </row>
    <row r="590" spans="1:9" ht="44.1" customHeight="1">
      <c r="A590" s="16" t="s">
        <v>395</v>
      </c>
      <c r="B590" s="17" t="s">
        <v>396</v>
      </c>
      <c r="C590" s="18">
        <v>18</v>
      </c>
      <c r="D590" s="18">
        <v>0.8</v>
      </c>
      <c r="E590" s="18">
        <v>0.8</v>
      </c>
      <c r="F590" s="18">
        <v>0.5</v>
      </c>
      <c r="G590" s="19">
        <v>7.2</v>
      </c>
      <c r="H590" s="4"/>
      <c r="I590" s="4"/>
    </row>
    <row r="591" spans="1:9" ht="44.1" customHeight="1">
      <c r="A591" s="16" t="s">
        <v>397</v>
      </c>
      <c r="B591" s="17" t="s">
        <v>396</v>
      </c>
      <c r="C591" s="18">
        <v>18</v>
      </c>
      <c r="D591" s="18">
        <v>0.8</v>
      </c>
      <c r="E591" s="18">
        <v>0.4</v>
      </c>
      <c r="F591" s="18">
        <v>1.5</v>
      </c>
      <c r="G591" s="19">
        <v>16.2</v>
      </c>
      <c r="H591" s="4"/>
      <c r="I591" s="4"/>
    </row>
    <row r="592" spans="1:9" ht="15" customHeight="1">
      <c r="A592" s="20"/>
      <c r="B592" s="21"/>
      <c r="C592" s="22"/>
      <c r="D592" s="22"/>
      <c r="E592" s="22"/>
      <c r="F592" s="22"/>
      <c r="G592" s="23">
        <v>23.4</v>
      </c>
      <c r="H592" s="4"/>
      <c r="I592" s="4"/>
    </row>
    <row r="593" spans="1:9" ht="9.9499999999999993" customHeight="1">
      <c r="A593" s="86"/>
      <c r="B593" s="86"/>
      <c r="C593" s="86"/>
      <c r="D593" s="4"/>
      <c r="E593" s="4"/>
      <c r="F593" s="4"/>
      <c r="G593" s="4"/>
      <c r="H593" s="4"/>
      <c r="I593" s="4"/>
    </row>
    <row r="594" spans="1:9" ht="12" customHeight="1">
      <c r="A594" s="4"/>
      <c r="B594" s="4"/>
      <c r="C594" s="4"/>
      <c r="D594" s="91" t="s">
        <v>398</v>
      </c>
      <c r="E594" s="91"/>
      <c r="F594" s="91"/>
      <c r="G594" s="91"/>
      <c r="H594" s="91"/>
      <c r="I594" s="91"/>
    </row>
    <row r="595" spans="1:9" ht="9.9499999999999993" customHeight="1">
      <c r="A595" s="86"/>
      <c r="B595" s="86"/>
      <c r="C595" s="86"/>
      <c r="D595" s="86"/>
      <c r="E595" s="4"/>
      <c r="F595" s="4"/>
      <c r="G595" s="4"/>
      <c r="H595" s="4"/>
      <c r="I595" s="4"/>
    </row>
    <row r="596" spans="1:9" ht="30.95" customHeight="1">
      <c r="A596" s="89" t="s">
        <v>399</v>
      </c>
      <c r="B596" s="89"/>
      <c r="C596" s="89"/>
      <c r="D596" s="89"/>
      <c r="E596" s="89"/>
      <c r="F596" s="89"/>
      <c r="G596" s="89"/>
      <c r="H596" s="89"/>
      <c r="I596" s="89"/>
    </row>
    <row r="597" spans="1:9" ht="15" customHeight="1">
      <c r="A597" s="90"/>
      <c r="B597" s="90"/>
      <c r="C597" s="15" t="s">
        <v>262</v>
      </c>
      <c r="D597" s="15" t="s">
        <v>245</v>
      </c>
      <c r="E597" s="15" t="s">
        <v>223</v>
      </c>
      <c r="F597" s="4"/>
      <c r="G597" s="4"/>
      <c r="H597" s="4"/>
      <c r="I597" s="4"/>
    </row>
    <row r="598" spans="1:9" ht="18.95" customHeight="1">
      <c r="A598" s="16" t="s">
        <v>400</v>
      </c>
      <c r="B598" s="17" t="s">
        <v>328</v>
      </c>
      <c r="C598" s="18">
        <v>23.4</v>
      </c>
      <c r="D598" s="18">
        <v>30</v>
      </c>
      <c r="E598" s="19">
        <v>702</v>
      </c>
      <c r="F598" s="4"/>
      <c r="G598" s="4"/>
      <c r="H598" s="4"/>
      <c r="I598" s="4"/>
    </row>
    <row r="599" spans="1:9" ht="15" customHeight="1">
      <c r="A599" s="20"/>
      <c r="B599" s="21"/>
      <c r="C599" s="22"/>
      <c r="D599" s="22"/>
      <c r="E599" s="23">
        <v>702</v>
      </c>
      <c r="F599" s="4"/>
      <c r="G599" s="4"/>
      <c r="H599" s="4"/>
      <c r="I599" s="4"/>
    </row>
    <row r="600" spans="1:9" ht="9.9499999999999993" customHeight="1">
      <c r="A600" s="86"/>
      <c r="B600" s="86"/>
      <c r="C600" s="86"/>
      <c r="D600" s="4"/>
      <c r="E600" s="4"/>
      <c r="F600" s="4"/>
      <c r="G600" s="4"/>
      <c r="H600" s="4"/>
      <c r="I600" s="4"/>
    </row>
    <row r="601" spans="1:9" ht="12" customHeight="1">
      <c r="A601" s="4"/>
      <c r="B601" s="4"/>
      <c r="C601" s="4"/>
      <c r="D601" s="91" t="s">
        <v>401</v>
      </c>
      <c r="E601" s="91"/>
      <c r="F601" s="91"/>
      <c r="G601" s="91"/>
      <c r="H601" s="91"/>
      <c r="I601" s="91"/>
    </row>
    <row r="602" spans="1:9" ht="9.9499999999999993" customHeight="1">
      <c r="A602" s="86"/>
      <c r="B602" s="86"/>
      <c r="C602" s="86"/>
      <c r="D602" s="86"/>
      <c r="E602" s="4"/>
      <c r="F602" s="4"/>
      <c r="G602" s="4"/>
      <c r="H602" s="4"/>
      <c r="I602" s="4"/>
    </row>
    <row r="603" spans="1:9" ht="30.95" customHeight="1">
      <c r="A603" s="89" t="s">
        <v>402</v>
      </c>
      <c r="B603" s="89"/>
      <c r="C603" s="89"/>
      <c r="D603" s="89"/>
      <c r="E603" s="89"/>
      <c r="F603" s="89"/>
      <c r="G603" s="89"/>
      <c r="H603" s="89"/>
      <c r="I603" s="89"/>
    </row>
    <row r="604" spans="1:9" ht="15" customHeight="1">
      <c r="A604" s="90"/>
      <c r="B604" s="90"/>
      <c r="C604" s="15" t="s">
        <v>262</v>
      </c>
      <c r="D604" s="15" t="s">
        <v>223</v>
      </c>
      <c r="E604" s="4"/>
      <c r="F604" s="4"/>
      <c r="G604" s="4"/>
      <c r="H604" s="4"/>
      <c r="I604" s="4"/>
    </row>
    <row r="605" spans="1:9" ht="18.95" customHeight="1">
      <c r="A605" s="16" t="s">
        <v>400</v>
      </c>
      <c r="B605" s="17" t="s">
        <v>403</v>
      </c>
      <c r="C605" s="18">
        <v>23.4</v>
      </c>
      <c r="D605" s="19">
        <v>23.4</v>
      </c>
      <c r="E605" s="4"/>
      <c r="F605" s="4"/>
      <c r="G605" s="4"/>
      <c r="H605" s="4"/>
      <c r="I605" s="4"/>
    </row>
    <row r="606" spans="1:9" ht="15" customHeight="1">
      <c r="A606" s="20"/>
      <c r="B606" s="21"/>
      <c r="C606" s="22"/>
      <c r="D606" s="23">
        <v>23.4</v>
      </c>
      <c r="E606" s="4"/>
      <c r="F606" s="4"/>
      <c r="G606" s="4"/>
      <c r="H606" s="4"/>
      <c r="I606" s="4"/>
    </row>
    <row r="607" spans="1:9" ht="9.9499999999999993" customHeight="1">
      <c r="A607" s="86"/>
      <c r="B607" s="86"/>
      <c r="C607" s="86"/>
      <c r="D607" s="4"/>
      <c r="E607" s="4"/>
      <c r="F607" s="4"/>
      <c r="G607" s="4"/>
      <c r="H607" s="4"/>
      <c r="I607" s="4"/>
    </row>
    <row r="608" spans="1:9" ht="12" customHeight="1">
      <c r="A608" s="4"/>
      <c r="B608" s="4"/>
      <c r="C608" s="4"/>
      <c r="D608" s="91" t="s">
        <v>398</v>
      </c>
      <c r="E608" s="91"/>
      <c r="F608" s="91"/>
      <c r="G608" s="91"/>
      <c r="H608" s="91"/>
      <c r="I608" s="91"/>
    </row>
    <row r="609" spans="1:9" ht="9.9499999999999993" customHeight="1">
      <c r="A609" s="86"/>
      <c r="B609" s="86"/>
      <c r="C609" s="86"/>
      <c r="D609" s="86"/>
      <c r="E609" s="4"/>
      <c r="F609" s="4"/>
      <c r="G609" s="4"/>
      <c r="H609" s="4"/>
      <c r="I609" s="4"/>
    </row>
    <row r="610" spans="1:9" ht="20.100000000000001" customHeight="1">
      <c r="A610" s="89" t="s">
        <v>404</v>
      </c>
      <c r="B610" s="89"/>
      <c r="C610" s="89"/>
      <c r="D610" s="89"/>
      <c r="E610" s="89"/>
      <c r="F610" s="89"/>
      <c r="G610" s="89"/>
      <c r="H610" s="89"/>
      <c r="I610" s="89"/>
    </row>
    <row r="611" spans="1:9" ht="15" customHeight="1">
      <c r="A611" s="90"/>
      <c r="B611" s="90"/>
      <c r="C611" s="24" t="s">
        <v>230</v>
      </c>
      <c r="D611" s="15" t="s">
        <v>405</v>
      </c>
      <c r="E611" s="15" t="s">
        <v>223</v>
      </c>
      <c r="F611" s="4"/>
      <c r="G611" s="4"/>
      <c r="H611" s="4"/>
      <c r="I611" s="4"/>
    </row>
    <row r="612" spans="1:9" ht="27" customHeight="1">
      <c r="A612" s="16" t="s">
        <v>406</v>
      </c>
      <c r="B612" s="17" t="s">
        <v>407</v>
      </c>
      <c r="C612" s="18">
        <v>18</v>
      </c>
      <c r="D612" s="18">
        <v>2</v>
      </c>
      <c r="E612" s="19">
        <v>36</v>
      </c>
      <c r="F612" s="4"/>
      <c r="G612" s="4"/>
      <c r="H612" s="4"/>
      <c r="I612" s="4"/>
    </row>
    <row r="613" spans="1:9" ht="15" customHeight="1">
      <c r="A613" s="20"/>
      <c r="B613" s="21"/>
      <c r="C613" s="22"/>
      <c r="D613" s="22"/>
      <c r="E613" s="23">
        <v>36</v>
      </c>
      <c r="F613" s="4"/>
      <c r="G613" s="4"/>
      <c r="H613" s="4"/>
      <c r="I613" s="4"/>
    </row>
    <row r="614" spans="1:9" ht="9.9499999999999993" customHeight="1">
      <c r="A614" s="86"/>
      <c r="B614" s="86"/>
      <c r="C614" s="86"/>
      <c r="D614" s="4"/>
      <c r="E614" s="4"/>
      <c r="F614" s="4"/>
      <c r="G614" s="4"/>
      <c r="H614" s="4"/>
      <c r="I614" s="4"/>
    </row>
    <row r="615" spans="1:9" ht="12" customHeight="1">
      <c r="A615" s="4"/>
      <c r="B615" s="4"/>
      <c r="C615" s="4"/>
      <c r="D615" s="91" t="s">
        <v>408</v>
      </c>
      <c r="E615" s="91"/>
      <c r="F615" s="91"/>
      <c r="G615" s="91"/>
      <c r="H615" s="91"/>
      <c r="I615" s="91"/>
    </row>
    <row r="616" spans="1:9" ht="9.9499999999999993" customHeight="1">
      <c r="A616" s="86"/>
      <c r="B616" s="86"/>
      <c r="C616" s="86"/>
      <c r="D616" s="86"/>
      <c r="E616" s="4"/>
      <c r="F616" s="4"/>
      <c r="G616" s="4"/>
      <c r="H616" s="4"/>
      <c r="I616" s="4"/>
    </row>
    <row r="617" spans="1:9" ht="20.100000000000001" customHeight="1">
      <c r="A617" s="89" t="s">
        <v>409</v>
      </c>
      <c r="B617" s="89"/>
      <c r="C617" s="89"/>
      <c r="D617" s="89"/>
      <c r="E617" s="89"/>
      <c r="F617" s="89"/>
      <c r="G617" s="89"/>
      <c r="H617" s="89"/>
      <c r="I617" s="89"/>
    </row>
    <row r="618" spans="1:9" ht="15" customHeight="1">
      <c r="A618" s="90"/>
      <c r="B618" s="90"/>
      <c r="C618" s="15" t="s">
        <v>410</v>
      </c>
      <c r="D618" s="15" t="s">
        <v>411</v>
      </c>
      <c r="E618" s="15" t="s">
        <v>412</v>
      </c>
      <c r="F618" s="15" t="s">
        <v>227</v>
      </c>
      <c r="G618" s="15" t="s">
        <v>223</v>
      </c>
      <c r="H618" s="4"/>
      <c r="I618" s="4"/>
    </row>
    <row r="619" spans="1:9" ht="18.95" customHeight="1">
      <c r="A619" s="16" t="s">
        <v>413</v>
      </c>
      <c r="B619" s="17" t="s">
        <v>414</v>
      </c>
      <c r="C619" s="18">
        <v>8</v>
      </c>
      <c r="D619" s="18">
        <v>5</v>
      </c>
      <c r="E619" s="18">
        <v>4</v>
      </c>
      <c r="F619" s="18">
        <v>4</v>
      </c>
      <c r="G619" s="19">
        <v>640</v>
      </c>
      <c r="H619" s="4"/>
      <c r="I619" s="4"/>
    </row>
    <row r="620" spans="1:9" ht="15" customHeight="1">
      <c r="A620" s="20"/>
      <c r="B620" s="21"/>
      <c r="C620" s="22"/>
      <c r="D620" s="22"/>
      <c r="E620" s="22"/>
      <c r="F620" s="22"/>
      <c r="G620" s="23">
        <v>640</v>
      </c>
      <c r="H620" s="4"/>
      <c r="I620" s="4"/>
    </row>
    <row r="621" spans="1:9" ht="9.9499999999999993" customHeight="1">
      <c r="A621" s="86"/>
      <c r="B621" s="86"/>
      <c r="C621" s="86"/>
      <c r="D621" s="4"/>
      <c r="E621" s="4"/>
      <c r="F621" s="4"/>
      <c r="G621" s="4"/>
      <c r="H621" s="4"/>
      <c r="I621" s="4"/>
    </row>
    <row r="622" spans="1:9" ht="12" customHeight="1">
      <c r="A622" s="4"/>
      <c r="B622" s="4"/>
      <c r="C622" s="4"/>
      <c r="D622" s="91" t="s">
        <v>415</v>
      </c>
      <c r="E622" s="91"/>
      <c r="F622" s="91"/>
      <c r="G622" s="91"/>
      <c r="H622" s="91"/>
      <c r="I622" s="91"/>
    </row>
    <row r="623" spans="1:9" ht="9.9499999999999993" customHeight="1">
      <c r="A623" s="86"/>
      <c r="B623" s="86"/>
      <c r="C623" s="86"/>
      <c r="D623" s="86"/>
      <c r="E623" s="4"/>
      <c r="F623" s="4"/>
      <c r="G623" s="4"/>
      <c r="H623" s="4"/>
      <c r="I623" s="4"/>
    </row>
    <row r="624" spans="1:9" ht="20.100000000000001" customHeight="1">
      <c r="A624" s="89" t="s">
        <v>416</v>
      </c>
      <c r="B624" s="89"/>
      <c r="C624" s="89"/>
      <c r="D624" s="89"/>
      <c r="E624" s="89"/>
      <c r="F624" s="89"/>
      <c r="G624" s="89"/>
      <c r="H624" s="89"/>
      <c r="I624" s="89"/>
    </row>
    <row r="625" spans="1:9" ht="15" customHeight="1">
      <c r="A625" s="90"/>
      <c r="B625" s="90"/>
      <c r="C625" s="15" t="s">
        <v>410</v>
      </c>
      <c r="D625" s="15" t="s">
        <v>411</v>
      </c>
      <c r="E625" s="15" t="s">
        <v>412</v>
      </c>
      <c r="F625" s="15" t="s">
        <v>227</v>
      </c>
      <c r="G625" s="15" t="s">
        <v>223</v>
      </c>
      <c r="H625" s="4"/>
      <c r="I625" s="4"/>
    </row>
    <row r="626" spans="1:9" ht="18.95" customHeight="1">
      <c r="A626" s="16" t="s">
        <v>413</v>
      </c>
      <c r="B626" s="17" t="s">
        <v>414</v>
      </c>
      <c r="C626" s="18">
        <v>6</v>
      </c>
      <c r="D626" s="18">
        <v>3</v>
      </c>
      <c r="E626" s="18">
        <v>4</v>
      </c>
      <c r="F626" s="18">
        <v>4</v>
      </c>
      <c r="G626" s="19">
        <v>288</v>
      </c>
      <c r="H626" s="4"/>
      <c r="I626" s="4"/>
    </row>
    <row r="627" spans="1:9" ht="15" customHeight="1">
      <c r="A627" s="20"/>
      <c r="B627" s="21"/>
      <c r="C627" s="22"/>
      <c r="D627" s="22"/>
      <c r="E627" s="22"/>
      <c r="F627" s="22"/>
      <c r="G627" s="23">
        <v>288</v>
      </c>
      <c r="H627" s="4"/>
      <c r="I627" s="4"/>
    </row>
    <row r="628" spans="1:9" ht="9.9499999999999993" customHeight="1">
      <c r="A628" s="86"/>
      <c r="B628" s="86"/>
      <c r="C628" s="86"/>
      <c r="D628" s="4"/>
      <c r="E628" s="4"/>
      <c r="F628" s="4"/>
      <c r="G628" s="4"/>
      <c r="H628" s="4"/>
      <c r="I628" s="4"/>
    </row>
    <row r="629" spans="1:9" ht="12" customHeight="1">
      <c r="A629" s="4"/>
      <c r="B629" s="4"/>
      <c r="C629" s="4"/>
      <c r="D629" s="91" t="s">
        <v>417</v>
      </c>
      <c r="E629" s="91"/>
      <c r="F629" s="91"/>
      <c r="G629" s="91"/>
      <c r="H629" s="91"/>
      <c r="I629" s="91"/>
    </row>
    <row r="630" spans="1:9" ht="9.9499999999999993" customHeight="1">
      <c r="A630" s="86"/>
      <c r="B630" s="86"/>
      <c r="C630" s="86"/>
      <c r="D630" s="86"/>
      <c r="E630" s="4"/>
      <c r="F630" s="4"/>
      <c r="G630" s="4"/>
      <c r="H630" s="4"/>
      <c r="I630" s="4"/>
    </row>
  </sheetData>
  <mergeCells count="381">
    <mergeCell ref="A630:D630"/>
    <mergeCell ref="A623:D623"/>
    <mergeCell ref="A624:I624"/>
    <mergeCell ref="A625:B625"/>
    <mergeCell ref="A628:C628"/>
    <mergeCell ref="D629:I629"/>
    <mergeCell ref="A616:D616"/>
    <mergeCell ref="A617:I617"/>
    <mergeCell ref="A618:B618"/>
    <mergeCell ref="A621:C621"/>
    <mergeCell ref="D622:I622"/>
    <mergeCell ref="A609:D609"/>
    <mergeCell ref="A610:I610"/>
    <mergeCell ref="A611:B611"/>
    <mergeCell ref="A614:C614"/>
    <mergeCell ref="D615:I615"/>
    <mergeCell ref="A602:D602"/>
    <mergeCell ref="A603:I603"/>
    <mergeCell ref="A604:B604"/>
    <mergeCell ref="A607:C607"/>
    <mergeCell ref="D608:I608"/>
    <mergeCell ref="A595:D595"/>
    <mergeCell ref="A596:I596"/>
    <mergeCell ref="A597:B597"/>
    <mergeCell ref="A600:C600"/>
    <mergeCell ref="D601:I601"/>
    <mergeCell ref="A587:D587"/>
    <mergeCell ref="A588:I588"/>
    <mergeCell ref="A589:B589"/>
    <mergeCell ref="A593:C593"/>
    <mergeCell ref="D594:I594"/>
    <mergeCell ref="A580:D580"/>
    <mergeCell ref="A581:I581"/>
    <mergeCell ref="A582:B582"/>
    <mergeCell ref="A585:C585"/>
    <mergeCell ref="D586:I586"/>
    <mergeCell ref="A573:D573"/>
    <mergeCell ref="A574:I574"/>
    <mergeCell ref="A575:B575"/>
    <mergeCell ref="A578:C578"/>
    <mergeCell ref="D579:I579"/>
    <mergeCell ref="A565:D565"/>
    <mergeCell ref="A566:I566"/>
    <mergeCell ref="A567:B567"/>
    <mergeCell ref="A571:C571"/>
    <mergeCell ref="D572:I572"/>
    <mergeCell ref="A557:D557"/>
    <mergeCell ref="A558:I558"/>
    <mergeCell ref="A559:B559"/>
    <mergeCell ref="A563:C563"/>
    <mergeCell ref="D564:I564"/>
    <mergeCell ref="A549:D549"/>
    <mergeCell ref="A550:I550"/>
    <mergeCell ref="A551:B551"/>
    <mergeCell ref="A555:C555"/>
    <mergeCell ref="D556:I556"/>
    <mergeCell ref="A541:D541"/>
    <mergeCell ref="A542:I542"/>
    <mergeCell ref="A543:B543"/>
    <mergeCell ref="A547:C547"/>
    <mergeCell ref="D548:I548"/>
    <mergeCell ref="A533:D533"/>
    <mergeCell ref="A534:I534"/>
    <mergeCell ref="A535:B535"/>
    <mergeCell ref="A539:C539"/>
    <mergeCell ref="D540:I540"/>
    <mergeCell ref="A526:D526"/>
    <mergeCell ref="A527:I527"/>
    <mergeCell ref="A528:B528"/>
    <mergeCell ref="A531:C531"/>
    <mergeCell ref="D532:I532"/>
    <mergeCell ref="A519:D519"/>
    <mergeCell ref="A520:I520"/>
    <mergeCell ref="A521:B521"/>
    <mergeCell ref="A524:C524"/>
    <mergeCell ref="D525:I525"/>
    <mergeCell ref="A512:D512"/>
    <mergeCell ref="A513:I513"/>
    <mergeCell ref="A514:B514"/>
    <mergeCell ref="A517:C517"/>
    <mergeCell ref="D518:I518"/>
    <mergeCell ref="A505:D505"/>
    <mergeCell ref="A506:I506"/>
    <mergeCell ref="A507:B507"/>
    <mergeCell ref="A510:C510"/>
    <mergeCell ref="D511:I511"/>
    <mergeCell ref="A498:D498"/>
    <mergeCell ref="A499:I499"/>
    <mergeCell ref="A500:B500"/>
    <mergeCell ref="A503:C503"/>
    <mergeCell ref="D504:I504"/>
    <mergeCell ref="A490:D490"/>
    <mergeCell ref="A491:I491"/>
    <mergeCell ref="A492:B492"/>
    <mergeCell ref="A496:C496"/>
    <mergeCell ref="D497:I497"/>
    <mergeCell ref="A482:D482"/>
    <mergeCell ref="A483:I483"/>
    <mergeCell ref="A484:B484"/>
    <mergeCell ref="A488:C488"/>
    <mergeCell ref="D489:I489"/>
    <mergeCell ref="A474:D474"/>
    <mergeCell ref="A475:I475"/>
    <mergeCell ref="A476:B476"/>
    <mergeCell ref="A480:C480"/>
    <mergeCell ref="D481:I481"/>
    <mergeCell ref="A466:D466"/>
    <mergeCell ref="A467:I467"/>
    <mergeCell ref="A468:B468"/>
    <mergeCell ref="A472:C472"/>
    <mergeCell ref="D473:I473"/>
    <mergeCell ref="A458:D458"/>
    <mergeCell ref="A459:I459"/>
    <mergeCell ref="A460:B460"/>
    <mergeCell ref="A464:C464"/>
    <mergeCell ref="D465:I465"/>
    <mergeCell ref="A450:D450"/>
    <mergeCell ref="A451:I451"/>
    <mergeCell ref="A452:B452"/>
    <mergeCell ref="A456:C456"/>
    <mergeCell ref="D457:I457"/>
    <mergeCell ref="A442:D442"/>
    <mergeCell ref="A443:I443"/>
    <mergeCell ref="A444:B444"/>
    <mergeCell ref="A448:C448"/>
    <mergeCell ref="D449:I449"/>
    <mergeCell ref="A435:D435"/>
    <mergeCell ref="A436:I436"/>
    <mergeCell ref="A437:B437"/>
    <mergeCell ref="A440:C440"/>
    <mergeCell ref="D441:I441"/>
    <mergeCell ref="A428:D428"/>
    <mergeCell ref="A429:I429"/>
    <mergeCell ref="A430:B430"/>
    <mergeCell ref="A433:C433"/>
    <mergeCell ref="D434:I434"/>
    <mergeCell ref="A421:D421"/>
    <mergeCell ref="A422:I422"/>
    <mergeCell ref="A423:B423"/>
    <mergeCell ref="A426:C426"/>
    <mergeCell ref="D427:I427"/>
    <mergeCell ref="A414:D414"/>
    <mergeCell ref="A415:I415"/>
    <mergeCell ref="A416:B416"/>
    <mergeCell ref="A419:C419"/>
    <mergeCell ref="D420:I420"/>
    <mergeCell ref="A407:D407"/>
    <mergeCell ref="A408:I408"/>
    <mergeCell ref="A409:B409"/>
    <mergeCell ref="A412:C412"/>
    <mergeCell ref="D413:I413"/>
    <mergeCell ref="A400:D400"/>
    <mergeCell ref="A401:I401"/>
    <mergeCell ref="A402:B402"/>
    <mergeCell ref="A405:C405"/>
    <mergeCell ref="D406:I406"/>
    <mergeCell ref="A393:D393"/>
    <mergeCell ref="A394:I394"/>
    <mergeCell ref="A395:B395"/>
    <mergeCell ref="A398:C398"/>
    <mergeCell ref="D399:I399"/>
    <mergeCell ref="A386:D386"/>
    <mergeCell ref="A387:I387"/>
    <mergeCell ref="A388:B388"/>
    <mergeCell ref="A391:C391"/>
    <mergeCell ref="D392:I392"/>
    <mergeCell ref="A379:D379"/>
    <mergeCell ref="A380:I380"/>
    <mergeCell ref="A381:B381"/>
    <mergeCell ref="A384:C384"/>
    <mergeCell ref="D385:I385"/>
    <mergeCell ref="A369:D369"/>
    <mergeCell ref="A370:I370"/>
    <mergeCell ref="A371:B371"/>
    <mergeCell ref="A377:C377"/>
    <mergeCell ref="D378:I378"/>
    <mergeCell ref="A362:D362"/>
    <mergeCell ref="A363:I363"/>
    <mergeCell ref="A364:B364"/>
    <mergeCell ref="A367:C367"/>
    <mergeCell ref="D368:I368"/>
    <mergeCell ref="A354:D354"/>
    <mergeCell ref="A355:I355"/>
    <mergeCell ref="A356:B356"/>
    <mergeCell ref="A360:C360"/>
    <mergeCell ref="D361:I361"/>
    <mergeCell ref="A346:D346"/>
    <mergeCell ref="A347:I347"/>
    <mergeCell ref="A348:B348"/>
    <mergeCell ref="A352:C352"/>
    <mergeCell ref="D353:I353"/>
    <mergeCell ref="A335:D335"/>
    <mergeCell ref="A336:I336"/>
    <mergeCell ref="A337:B337"/>
    <mergeCell ref="A344:C344"/>
    <mergeCell ref="D345:I345"/>
    <mergeCell ref="A324:D324"/>
    <mergeCell ref="A325:I325"/>
    <mergeCell ref="A326:B326"/>
    <mergeCell ref="A333:C333"/>
    <mergeCell ref="D334:I334"/>
    <mergeCell ref="A313:D313"/>
    <mergeCell ref="A314:I314"/>
    <mergeCell ref="A315:B315"/>
    <mergeCell ref="A322:C322"/>
    <mergeCell ref="D323:I323"/>
    <mergeCell ref="A302:D302"/>
    <mergeCell ref="A303:I303"/>
    <mergeCell ref="A304:B304"/>
    <mergeCell ref="A311:C311"/>
    <mergeCell ref="D312:I312"/>
    <mergeCell ref="A294:D294"/>
    <mergeCell ref="A295:I295"/>
    <mergeCell ref="A296:B296"/>
    <mergeCell ref="A300:C300"/>
    <mergeCell ref="D301:I301"/>
    <mergeCell ref="A286:D286"/>
    <mergeCell ref="A287:I287"/>
    <mergeCell ref="A288:B288"/>
    <mergeCell ref="A292:C292"/>
    <mergeCell ref="D293:I293"/>
    <mergeCell ref="A279:D279"/>
    <mergeCell ref="A280:I280"/>
    <mergeCell ref="A281:B281"/>
    <mergeCell ref="A284:C284"/>
    <mergeCell ref="D285:I285"/>
    <mergeCell ref="A269:D269"/>
    <mergeCell ref="A270:I270"/>
    <mergeCell ref="A271:B271"/>
    <mergeCell ref="A277:C277"/>
    <mergeCell ref="D278:I278"/>
    <mergeCell ref="A262:D262"/>
    <mergeCell ref="A263:I263"/>
    <mergeCell ref="A264:B264"/>
    <mergeCell ref="A267:C267"/>
    <mergeCell ref="D268:I268"/>
    <mergeCell ref="A255:D255"/>
    <mergeCell ref="A256:I256"/>
    <mergeCell ref="A257:B257"/>
    <mergeCell ref="A260:C260"/>
    <mergeCell ref="D261:I261"/>
    <mergeCell ref="A243:D243"/>
    <mergeCell ref="A244:I244"/>
    <mergeCell ref="A245:B245"/>
    <mergeCell ref="A253:C253"/>
    <mergeCell ref="D254:I254"/>
    <mergeCell ref="A236:D236"/>
    <mergeCell ref="A237:I237"/>
    <mergeCell ref="A238:B238"/>
    <mergeCell ref="A241:C241"/>
    <mergeCell ref="D242:I242"/>
    <mergeCell ref="A229:D229"/>
    <mergeCell ref="A230:I230"/>
    <mergeCell ref="A231:B231"/>
    <mergeCell ref="A234:C234"/>
    <mergeCell ref="D235:I235"/>
    <mergeCell ref="A217:D217"/>
    <mergeCell ref="A218:I218"/>
    <mergeCell ref="A219:B219"/>
    <mergeCell ref="A227:C227"/>
    <mergeCell ref="D228:I228"/>
    <mergeCell ref="A205:D205"/>
    <mergeCell ref="A206:I206"/>
    <mergeCell ref="A207:B207"/>
    <mergeCell ref="A215:C215"/>
    <mergeCell ref="D216:I216"/>
    <mergeCell ref="A193:D193"/>
    <mergeCell ref="A194:I194"/>
    <mergeCell ref="A195:B195"/>
    <mergeCell ref="A203:C203"/>
    <mergeCell ref="D204:I204"/>
    <mergeCell ref="A181:D181"/>
    <mergeCell ref="A182:I182"/>
    <mergeCell ref="A183:B183"/>
    <mergeCell ref="A191:C191"/>
    <mergeCell ref="D192:I192"/>
    <mergeCell ref="A169:D169"/>
    <mergeCell ref="A170:I170"/>
    <mergeCell ref="A171:B171"/>
    <mergeCell ref="A179:C179"/>
    <mergeCell ref="D180:I180"/>
    <mergeCell ref="A157:D157"/>
    <mergeCell ref="A158:I158"/>
    <mergeCell ref="A159:B159"/>
    <mergeCell ref="A167:C167"/>
    <mergeCell ref="D168:I168"/>
    <mergeCell ref="A145:D145"/>
    <mergeCell ref="A146:I146"/>
    <mergeCell ref="A147:B147"/>
    <mergeCell ref="A155:C155"/>
    <mergeCell ref="D156:I156"/>
    <mergeCell ref="A138:D138"/>
    <mergeCell ref="A139:I139"/>
    <mergeCell ref="A140:B140"/>
    <mergeCell ref="A143:C143"/>
    <mergeCell ref="D144:I144"/>
    <mergeCell ref="A131:D131"/>
    <mergeCell ref="A132:I132"/>
    <mergeCell ref="A133:B133"/>
    <mergeCell ref="A136:C136"/>
    <mergeCell ref="D137:I137"/>
    <mergeCell ref="A124:D124"/>
    <mergeCell ref="A125:I125"/>
    <mergeCell ref="A126:B126"/>
    <mergeCell ref="A129:C129"/>
    <mergeCell ref="D130:I130"/>
    <mergeCell ref="A117:D117"/>
    <mergeCell ref="A118:I118"/>
    <mergeCell ref="A119:B119"/>
    <mergeCell ref="A122:C122"/>
    <mergeCell ref="D123:I123"/>
    <mergeCell ref="A110:D110"/>
    <mergeCell ref="A111:I111"/>
    <mergeCell ref="A112:B112"/>
    <mergeCell ref="A115:C115"/>
    <mergeCell ref="D116:I116"/>
    <mergeCell ref="A103:D103"/>
    <mergeCell ref="A104:I104"/>
    <mergeCell ref="A105:B105"/>
    <mergeCell ref="A108:C108"/>
    <mergeCell ref="D109:I109"/>
    <mergeCell ref="A94:D94"/>
    <mergeCell ref="A95:I95"/>
    <mergeCell ref="A96:B96"/>
    <mergeCell ref="A101:C101"/>
    <mergeCell ref="D102:I102"/>
    <mergeCell ref="A82:D82"/>
    <mergeCell ref="A83:I83"/>
    <mergeCell ref="A84:B84"/>
    <mergeCell ref="A92:C92"/>
    <mergeCell ref="D93:I93"/>
    <mergeCell ref="A75:D75"/>
    <mergeCell ref="A76:I76"/>
    <mergeCell ref="A77:B77"/>
    <mergeCell ref="A80:C80"/>
    <mergeCell ref="D81:I81"/>
    <mergeCell ref="A63:D63"/>
    <mergeCell ref="A64:I64"/>
    <mergeCell ref="A65:B65"/>
    <mergeCell ref="A73:C73"/>
    <mergeCell ref="D74:I74"/>
    <mergeCell ref="A54:D54"/>
    <mergeCell ref="A55:I55"/>
    <mergeCell ref="A56:B56"/>
    <mergeCell ref="A61:C61"/>
    <mergeCell ref="D62:I62"/>
    <mergeCell ref="A45:D45"/>
    <mergeCell ref="A46:I46"/>
    <mergeCell ref="A47:B47"/>
    <mergeCell ref="A52:C52"/>
    <mergeCell ref="D53:I53"/>
    <mergeCell ref="A38:D38"/>
    <mergeCell ref="A39:I39"/>
    <mergeCell ref="A40:B40"/>
    <mergeCell ref="A43:C43"/>
    <mergeCell ref="D44:I44"/>
    <mergeCell ref="A31:D31"/>
    <mergeCell ref="A32:I32"/>
    <mergeCell ref="A33:B33"/>
    <mergeCell ref="A36:C36"/>
    <mergeCell ref="D37:I37"/>
    <mergeCell ref="A22:D22"/>
    <mergeCell ref="A23:I23"/>
    <mergeCell ref="A24:B24"/>
    <mergeCell ref="A29:C29"/>
    <mergeCell ref="D30:I30"/>
    <mergeCell ref="A15:D15"/>
    <mergeCell ref="A16:I16"/>
    <mergeCell ref="A17:B17"/>
    <mergeCell ref="A20:C20"/>
    <mergeCell ref="D21:I21"/>
    <mergeCell ref="A8:D8"/>
    <mergeCell ref="A9:I9"/>
    <mergeCell ref="A10:B10"/>
    <mergeCell ref="A13:C13"/>
    <mergeCell ref="D14:I14"/>
    <mergeCell ref="A1:I1"/>
    <mergeCell ref="A2:I2"/>
    <mergeCell ref="A3:B3"/>
    <mergeCell ref="A6:C6"/>
    <mergeCell ref="D7:I7"/>
  </mergeCells>
  <pageMargins left="0.5" right="0.5" top="0.5" bottom="0.5" header="0" footer="0"/>
  <pageSetup paperSize="9" scale="85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G1000"/>
  <sheetViews>
    <sheetView workbookViewId="0"/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 ht="150.94999999999999" customHeight="1">
      <c r="A1" s="86"/>
      <c r="B1" s="86"/>
      <c r="C1" s="86"/>
      <c r="D1" s="86"/>
      <c r="E1" s="86"/>
      <c r="F1" s="86"/>
      <c r="G1" s="86"/>
    </row>
    <row r="2" spans="1:7" ht="9.9499999999999993" customHeight="1">
      <c r="A2" s="4"/>
      <c r="B2" s="4"/>
      <c r="C2" s="4"/>
      <c r="D2" s="4"/>
      <c r="E2" s="92"/>
      <c r="F2" s="92"/>
      <c r="G2" s="92"/>
    </row>
    <row r="3" spans="1:7" ht="20.100000000000001" customHeight="1">
      <c r="A3" s="93" t="s">
        <v>220</v>
      </c>
      <c r="B3" s="93"/>
      <c r="C3" s="93"/>
      <c r="D3" s="93"/>
      <c r="E3" s="93"/>
      <c r="F3" s="93"/>
      <c r="G3" s="93"/>
    </row>
    <row r="4" spans="1:7" ht="15" customHeight="1">
      <c r="A4" s="94" t="s">
        <v>418</v>
      </c>
      <c r="B4" s="94"/>
      <c r="C4" s="25" t="s">
        <v>419</v>
      </c>
      <c r="D4" s="25" t="s">
        <v>420</v>
      </c>
      <c r="E4" s="25" t="s">
        <v>421</v>
      </c>
      <c r="F4" s="25" t="s">
        <v>422</v>
      </c>
      <c r="G4" s="25" t="s">
        <v>423</v>
      </c>
    </row>
    <row r="5" spans="1:7" ht="29.1" customHeight="1">
      <c r="A5" s="26" t="s">
        <v>424</v>
      </c>
      <c r="B5" s="27" t="s">
        <v>425</v>
      </c>
      <c r="C5" s="26" t="s">
        <v>21</v>
      </c>
      <c r="D5" s="26" t="s">
        <v>23</v>
      </c>
      <c r="E5" s="28">
        <v>1</v>
      </c>
      <c r="F5" s="29">
        <v>400</v>
      </c>
      <c r="G5" s="29">
        <v>400</v>
      </c>
    </row>
    <row r="6" spans="1:7" ht="15" customHeight="1">
      <c r="A6" s="26" t="s">
        <v>426</v>
      </c>
      <c r="B6" s="27" t="s">
        <v>427</v>
      </c>
      <c r="C6" s="26" t="s">
        <v>21</v>
      </c>
      <c r="D6" s="26" t="s">
        <v>428</v>
      </c>
      <c r="E6" s="28">
        <v>1.1299999999999999E-2</v>
      </c>
      <c r="F6" s="29">
        <v>30.38</v>
      </c>
      <c r="G6" s="29">
        <v>0.34329399999999999</v>
      </c>
    </row>
    <row r="7" spans="1:7" ht="15" customHeight="1">
      <c r="A7" s="26" t="s">
        <v>429</v>
      </c>
      <c r="B7" s="27" t="s">
        <v>430</v>
      </c>
      <c r="C7" s="26" t="s">
        <v>21</v>
      </c>
      <c r="D7" s="26" t="s">
        <v>428</v>
      </c>
      <c r="E7" s="28">
        <v>1.32E-2</v>
      </c>
      <c r="F7" s="29">
        <v>16.28</v>
      </c>
      <c r="G7" s="29">
        <v>0.214896</v>
      </c>
    </row>
    <row r="8" spans="1:7" ht="21" customHeight="1">
      <c r="A8" s="26" t="s">
        <v>431</v>
      </c>
      <c r="B8" s="27" t="s">
        <v>432</v>
      </c>
      <c r="C8" s="26" t="s">
        <v>21</v>
      </c>
      <c r="D8" s="26" t="s">
        <v>63</v>
      </c>
      <c r="E8" s="28">
        <v>3.2082999999999999</v>
      </c>
      <c r="F8" s="29">
        <v>5.41</v>
      </c>
      <c r="G8" s="29">
        <v>17.356902999999999</v>
      </c>
    </row>
    <row r="9" spans="1:7" ht="15" customHeight="1">
      <c r="A9" s="4"/>
      <c r="B9" s="4"/>
      <c r="C9" s="4"/>
      <c r="D9" s="4"/>
      <c r="E9" s="95" t="s">
        <v>433</v>
      </c>
      <c r="F9" s="95"/>
      <c r="G9" s="30">
        <v>417.91</v>
      </c>
    </row>
    <row r="10" spans="1:7" ht="15" customHeight="1">
      <c r="A10" s="94" t="s">
        <v>434</v>
      </c>
      <c r="B10" s="94"/>
      <c r="C10" s="25" t="s">
        <v>419</v>
      </c>
      <c r="D10" s="25" t="s">
        <v>420</v>
      </c>
      <c r="E10" s="25" t="s">
        <v>421</v>
      </c>
      <c r="F10" s="25" t="s">
        <v>422</v>
      </c>
      <c r="G10" s="25" t="s">
        <v>423</v>
      </c>
    </row>
    <row r="11" spans="1:7" ht="21" customHeight="1">
      <c r="A11" s="26" t="s">
        <v>435</v>
      </c>
      <c r="B11" s="27" t="s">
        <v>436</v>
      </c>
      <c r="C11" s="26" t="s">
        <v>21</v>
      </c>
      <c r="D11" s="26" t="s">
        <v>216</v>
      </c>
      <c r="E11" s="28">
        <v>0.37290000000000001</v>
      </c>
      <c r="F11" s="29">
        <v>27.92</v>
      </c>
      <c r="G11" s="29">
        <v>10.411368</v>
      </c>
    </row>
    <row r="12" spans="1:7" ht="15" customHeight="1">
      <c r="A12" s="26" t="s">
        <v>437</v>
      </c>
      <c r="B12" s="27" t="s">
        <v>438</v>
      </c>
      <c r="C12" s="26" t="s">
        <v>21</v>
      </c>
      <c r="D12" s="26" t="s">
        <v>216</v>
      </c>
      <c r="E12" s="28">
        <v>1.1186</v>
      </c>
      <c r="F12" s="29">
        <v>22.95</v>
      </c>
      <c r="G12" s="29">
        <v>25.671869999999998</v>
      </c>
    </row>
    <row r="13" spans="1:7" ht="18" customHeight="1">
      <c r="A13" s="4"/>
      <c r="B13" s="4"/>
      <c r="C13" s="4"/>
      <c r="D13" s="4"/>
      <c r="E13" s="95" t="s">
        <v>439</v>
      </c>
      <c r="F13" s="95"/>
      <c r="G13" s="30">
        <v>36.08</v>
      </c>
    </row>
    <row r="14" spans="1:7" ht="15" customHeight="1">
      <c r="A14" s="94" t="s">
        <v>440</v>
      </c>
      <c r="B14" s="94"/>
      <c r="C14" s="25" t="s">
        <v>419</v>
      </c>
      <c r="D14" s="25" t="s">
        <v>420</v>
      </c>
      <c r="E14" s="25" t="s">
        <v>421</v>
      </c>
      <c r="F14" s="25" t="s">
        <v>422</v>
      </c>
      <c r="G14" s="25" t="s">
        <v>423</v>
      </c>
    </row>
    <row r="15" spans="1:7" ht="21" customHeight="1">
      <c r="A15" s="26" t="s">
        <v>441</v>
      </c>
      <c r="B15" s="27" t="s">
        <v>442</v>
      </c>
      <c r="C15" s="26" t="s">
        <v>21</v>
      </c>
      <c r="D15" s="26" t="s">
        <v>23</v>
      </c>
      <c r="E15" s="28">
        <v>0.5</v>
      </c>
      <c r="F15" s="29">
        <v>23.54</v>
      </c>
      <c r="G15" s="29">
        <v>11.77</v>
      </c>
    </row>
    <row r="16" spans="1:7" ht="15" customHeight="1">
      <c r="A16" s="4"/>
      <c r="B16" s="4"/>
      <c r="C16" s="4"/>
      <c r="D16" s="4"/>
      <c r="E16" s="95" t="s">
        <v>443</v>
      </c>
      <c r="F16" s="95"/>
      <c r="G16" s="30">
        <v>11.77</v>
      </c>
    </row>
    <row r="17" spans="1:7" ht="15" customHeight="1">
      <c r="A17" s="4"/>
      <c r="B17" s="4"/>
      <c r="C17" s="4"/>
      <c r="D17" s="4"/>
      <c r="E17" s="96" t="s">
        <v>444</v>
      </c>
      <c r="F17" s="96"/>
      <c r="G17" s="9">
        <v>465.75</v>
      </c>
    </row>
    <row r="18" spans="1:7" ht="9.9499999999999993" customHeight="1">
      <c r="A18" s="4"/>
      <c r="B18" s="4"/>
      <c r="C18" s="4"/>
      <c r="D18" s="4"/>
      <c r="E18" s="92"/>
      <c r="F18" s="92"/>
      <c r="G18" s="92"/>
    </row>
    <row r="19" spans="1:7" ht="20.100000000000001" customHeight="1">
      <c r="A19" s="93" t="s">
        <v>226</v>
      </c>
      <c r="B19" s="93"/>
      <c r="C19" s="93"/>
      <c r="D19" s="93"/>
      <c r="E19" s="93"/>
      <c r="F19" s="93"/>
      <c r="G19" s="93"/>
    </row>
    <row r="20" spans="1:7" ht="15" customHeight="1">
      <c r="A20" s="94" t="s">
        <v>445</v>
      </c>
      <c r="B20" s="94"/>
      <c r="C20" s="25" t="s">
        <v>419</v>
      </c>
      <c r="D20" s="25" t="s">
        <v>420</v>
      </c>
      <c r="E20" s="25" t="s">
        <v>421</v>
      </c>
      <c r="F20" s="25" t="s">
        <v>422</v>
      </c>
      <c r="G20" s="25" t="s">
        <v>423</v>
      </c>
    </row>
    <row r="21" spans="1:7" ht="21" customHeight="1">
      <c r="A21" s="26" t="s">
        <v>446</v>
      </c>
      <c r="B21" s="27" t="s">
        <v>27</v>
      </c>
      <c r="C21" s="26" t="s">
        <v>447</v>
      </c>
      <c r="D21" s="26" t="s">
        <v>28</v>
      </c>
      <c r="E21" s="28">
        <v>1</v>
      </c>
      <c r="F21" s="29">
        <v>480</v>
      </c>
      <c r="G21" s="29">
        <v>480</v>
      </c>
    </row>
    <row r="22" spans="1:7" ht="15" customHeight="1">
      <c r="A22" s="4"/>
      <c r="B22" s="4"/>
      <c r="C22" s="4"/>
      <c r="D22" s="4"/>
      <c r="E22" s="95" t="s">
        <v>448</v>
      </c>
      <c r="F22" s="95"/>
      <c r="G22" s="30">
        <v>480</v>
      </c>
    </row>
    <row r="23" spans="1:7" ht="15" customHeight="1">
      <c r="A23" s="4"/>
      <c r="B23" s="4"/>
      <c r="C23" s="4"/>
      <c r="D23" s="4"/>
      <c r="E23" s="96" t="s">
        <v>444</v>
      </c>
      <c r="F23" s="96"/>
      <c r="G23" s="9">
        <v>480</v>
      </c>
    </row>
    <row r="24" spans="1:7" ht="9.9499999999999993" customHeight="1">
      <c r="A24" s="4"/>
      <c r="B24" s="4"/>
      <c r="C24" s="4"/>
      <c r="D24" s="4"/>
      <c r="E24" s="92"/>
      <c r="F24" s="92"/>
      <c r="G24" s="92"/>
    </row>
    <row r="25" spans="1:7" ht="20.100000000000001" customHeight="1">
      <c r="A25" s="93" t="s">
        <v>229</v>
      </c>
      <c r="B25" s="93"/>
      <c r="C25" s="93"/>
      <c r="D25" s="93"/>
      <c r="E25" s="93"/>
      <c r="F25" s="93"/>
      <c r="G25" s="93"/>
    </row>
    <row r="26" spans="1:7" ht="15" customHeight="1">
      <c r="A26" s="94" t="s">
        <v>418</v>
      </c>
      <c r="B26" s="94"/>
      <c r="C26" s="25" t="s">
        <v>419</v>
      </c>
      <c r="D26" s="25" t="s">
        <v>420</v>
      </c>
      <c r="E26" s="25" t="s">
        <v>421</v>
      </c>
      <c r="F26" s="25" t="s">
        <v>422</v>
      </c>
      <c r="G26" s="25" t="s">
        <v>423</v>
      </c>
    </row>
    <row r="27" spans="1:7" ht="15" customHeight="1">
      <c r="A27" s="26" t="s">
        <v>449</v>
      </c>
      <c r="B27" s="27" t="s">
        <v>450</v>
      </c>
      <c r="C27" s="26" t="s">
        <v>21</v>
      </c>
      <c r="D27" s="26" t="s">
        <v>38</v>
      </c>
      <c r="E27" s="28">
        <v>7.4999999999999997E-3</v>
      </c>
      <c r="F27" s="29">
        <v>60.78</v>
      </c>
      <c r="G27" s="29">
        <v>0.46</v>
      </c>
    </row>
    <row r="28" spans="1:7" ht="21" customHeight="1">
      <c r="A28" s="26" t="s">
        <v>451</v>
      </c>
      <c r="B28" s="27" t="s">
        <v>452</v>
      </c>
      <c r="C28" s="26" t="s">
        <v>21</v>
      </c>
      <c r="D28" s="26" t="s">
        <v>38</v>
      </c>
      <c r="E28" s="28">
        <v>3</v>
      </c>
      <c r="F28" s="29">
        <v>0.66</v>
      </c>
      <c r="G28" s="29">
        <v>1.98</v>
      </c>
    </row>
    <row r="29" spans="1:7" ht="21" customHeight="1">
      <c r="A29" s="26" t="s">
        <v>453</v>
      </c>
      <c r="B29" s="27" t="s">
        <v>454</v>
      </c>
      <c r="C29" s="26" t="s">
        <v>21</v>
      </c>
      <c r="D29" s="26" t="s">
        <v>38</v>
      </c>
      <c r="E29" s="28">
        <v>1.2E-2</v>
      </c>
      <c r="F29" s="29">
        <v>68.86</v>
      </c>
      <c r="G29" s="29">
        <v>0.83</v>
      </c>
    </row>
    <row r="30" spans="1:7" ht="15" customHeight="1">
      <c r="A30" s="26" t="s">
        <v>455</v>
      </c>
      <c r="B30" s="27" t="s">
        <v>456</v>
      </c>
      <c r="C30" s="26" t="s">
        <v>21</v>
      </c>
      <c r="D30" s="26" t="s">
        <v>63</v>
      </c>
      <c r="E30" s="28">
        <v>1</v>
      </c>
      <c r="F30" s="29">
        <v>3.75</v>
      </c>
      <c r="G30" s="29">
        <v>3.75</v>
      </c>
    </row>
    <row r="31" spans="1:7" ht="15" customHeight="1">
      <c r="A31" s="4"/>
      <c r="B31" s="4"/>
      <c r="C31" s="4"/>
      <c r="D31" s="4"/>
      <c r="E31" s="95" t="s">
        <v>433</v>
      </c>
      <c r="F31" s="95"/>
      <c r="G31" s="30">
        <v>7.02</v>
      </c>
    </row>
    <row r="32" spans="1:7" ht="15" customHeight="1">
      <c r="A32" s="94" t="s">
        <v>434</v>
      </c>
      <c r="B32" s="94"/>
      <c r="C32" s="25" t="s">
        <v>419</v>
      </c>
      <c r="D32" s="25" t="s">
        <v>420</v>
      </c>
      <c r="E32" s="25" t="s">
        <v>421</v>
      </c>
      <c r="F32" s="25" t="s">
        <v>422</v>
      </c>
      <c r="G32" s="25" t="s">
        <v>423</v>
      </c>
    </row>
    <row r="33" spans="1:7" ht="21" customHeight="1">
      <c r="A33" s="26" t="s">
        <v>457</v>
      </c>
      <c r="B33" s="27" t="s">
        <v>458</v>
      </c>
      <c r="C33" s="26" t="s">
        <v>21</v>
      </c>
      <c r="D33" s="26" t="s">
        <v>216</v>
      </c>
      <c r="E33" s="28">
        <v>1</v>
      </c>
      <c r="F33" s="29">
        <v>27.62</v>
      </c>
      <c r="G33" s="29">
        <v>27.62</v>
      </c>
    </row>
    <row r="34" spans="1:7" ht="15" customHeight="1">
      <c r="A34" s="26" t="s">
        <v>437</v>
      </c>
      <c r="B34" s="27" t="s">
        <v>438</v>
      </c>
      <c r="C34" s="26" t="s">
        <v>21</v>
      </c>
      <c r="D34" s="26" t="s">
        <v>216</v>
      </c>
      <c r="E34" s="28">
        <v>3</v>
      </c>
      <c r="F34" s="29">
        <v>22.95</v>
      </c>
      <c r="G34" s="29">
        <v>68.849999999999994</v>
      </c>
    </row>
    <row r="35" spans="1:7" ht="18" customHeight="1">
      <c r="A35" s="4"/>
      <c r="B35" s="4"/>
      <c r="C35" s="4"/>
      <c r="D35" s="4"/>
      <c r="E35" s="95" t="s">
        <v>439</v>
      </c>
      <c r="F35" s="95"/>
      <c r="G35" s="30">
        <v>96.47</v>
      </c>
    </row>
    <row r="36" spans="1:7" ht="15" customHeight="1">
      <c r="A36" s="4"/>
      <c r="B36" s="4"/>
      <c r="C36" s="4"/>
      <c r="D36" s="4"/>
      <c r="E36" s="96" t="s">
        <v>444</v>
      </c>
      <c r="F36" s="96"/>
      <c r="G36" s="9">
        <v>103.49</v>
      </c>
    </row>
    <row r="37" spans="1:7" ht="9.9499999999999993" customHeight="1">
      <c r="A37" s="4"/>
      <c r="B37" s="4"/>
      <c r="C37" s="4"/>
      <c r="D37" s="4"/>
      <c r="E37" s="92"/>
      <c r="F37" s="92"/>
      <c r="G37" s="92"/>
    </row>
    <row r="38" spans="1:7" ht="20.100000000000001" customHeight="1">
      <c r="A38" s="93" t="s">
        <v>459</v>
      </c>
      <c r="B38" s="93"/>
      <c r="C38" s="93"/>
      <c r="D38" s="93"/>
      <c r="E38" s="93"/>
      <c r="F38" s="93"/>
      <c r="G38" s="93"/>
    </row>
    <row r="39" spans="1:7" ht="15" customHeight="1">
      <c r="A39" s="94" t="s">
        <v>418</v>
      </c>
      <c r="B39" s="94"/>
      <c r="C39" s="25" t="s">
        <v>419</v>
      </c>
      <c r="D39" s="25" t="s">
        <v>420</v>
      </c>
      <c r="E39" s="25" t="s">
        <v>421</v>
      </c>
      <c r="F39" s="25" t="s">
        <v>422</v>
      </c>
      <c r="G39" s="25" t="s">
        <v>423</v>
      </c>
    </row>
    <row r="40" spans="1:7" ht="15" customHeight="1">
      <c r="A40" s="26" t="s">
        <v>460</v>
      </c>
      <c r="B40" s="27" t="s">
        <v>461</v>
      </c>
      <c r="C40" s="26" t="s">
        <v>21</v>
      </c>
      <c r="D40" s="26" t="s">
        <v>38</v>
      </c>
      <c r="E40" s="28">
        <v>0.2</v>
      </c>
      <c r="F40" s="29">
        <v>7.9</v>
      </c>
      <c r="G40" s="29">
        <v>1.58</v>
      </c>
    </row>
    <row r="41" spans="1:7" ht="15" customHeight="1">
      <c r="A41" s="26" t="s">
        <v>462</v>
      </c>
      <c r="B41" s="27" t="s">
        <v>463</v>
      </c>
      <c r="C41" s="26" t="s">
        <v>21</v>
      </c>
      <c r="D41" s="26" t="s">
        <v>428</v>
      </c>
      <c r="E41" s="28">
        <v>0.05</v>
      </c>
      <c r="F41" s="29">
        <v>20.010000000000002</v>
      </c>
      <c r="G41" s="29">
        <v>1</v>
      </c>
    </row>
    <row r="42" spans="1:7" ht="21" customHeight="1">
      <c r="A42" s="26" t="s">
        <v>464</v>
      </c>
      <c r="B42" s="27" t="s">
        <v>465</v>
      </c>
      <c r="C42" s="26" t="s">
        <v>21</v>
      </c>
      <c r="D42" s="26" t="s">
        <v>38</v>
      </c>
      <c r="E42" s="28">
        <v>1</v>
      </c>
      <c r="F42" s="29">
        <v>16.41</v>
      </c>
      <c r="G42" s="29">
        <v>16.41</v>
      </c>
    </row>
    <row r="43" spans="1:7" ht="21" customHeight="1">
      <c r="A43" s="26" t="s">
        <v>466</v>
      </c>
      <c r="B43" s="27" t="s">
        <v>467</v>
      </c>
      <c r="C43" s="26" t="s">
        <v>21</v>
      </c>
      <c r="D43" s="26" t="s">
        <v>63</v>
      </c>
      <c r="E43" s="28">
        <v>2.0001000000000002</v>
      </c>
      <c r="F43" s="29">
        <v>13.26</v>
      </c>
      <c r="G43" s="29">
        <v>26.52</v>
      </c>
    </row>
    <row r="44" spans="1:7" ht="15" customHeight="1">
      <c r="A44" s="4"/>
      <c r="B44" s="4"/>
      <c r="C44" s="4"/>
      <c r="D44" s="4"/>
      <c r="E44" s="95" t="s">
        <v>433</v>
      </c>
      <c r="F44" s="95"/>
      <c r="G44" s="30">
        <v>45.51</v>
      </c>
    </row>
    <row r="45" spans="1:7" ht="15" customHeight="1">
      <c r="A45" s="94" t="s">
        <v>434</v>
      </c>
      <c r="B45" s="94"/>
      <c r="C45" s="25" t="s">
        <v>419</v>
      </c>
      <c r="D45" s="25" t="s">
        <v>420</v>
      </c>
      <c r="E45" s="25" t="s">
        <v>421</v>
      </c>
      <c r="F45" s="25" t="s">
        <v>422</v>
      </c>
      <c r="G45" s="25" t="s">
        <v>423</v>
      </c>
    </row>
    <row r="46" spans="1:7" ht="21" customHeight="1">
      <c r="A46" s="26" t="s">
        <v>457</v>
      </c>
      <c r="B46" s="27" t="s">
        <v>458</v>
      </c>
      <c r="C46" s="26" t="s">
        <v>21</v>
      </c>
      <c r="D46" s="26" t="s">
        <v>216</v>
      </c>
      <c r="E46" s="28">
        <v>0.15</v>
      </c>
      <c r="F46" s="29">
        <v>27.62</v>
      </c>
      <c r="G46" s="29">
        <v>4.1399999999999997</v>
      </c>
    </row>
    <row r="47" spans="1:7" ht="15" customHeight="1">
      <c r="A47" s="26" t="s">
        <v>437</v>
      </c>
      <c r="B47" s="27" t="s">
        <v>438</v>
      </c>
      <c r="C47" s="26" t="s">
        <v>21</v>
      </c>
      <c r="D47" s="26" t="s">
        <v>216</v>
      </c>
      <c r="E47" s="28">
        <v>0.15</v>
      </c>
      <c r="F47" s="29">
        <v>22.95</v>
      </c>
      <c r="G47" s="29">
        <v>3.44</v>
      </c>
    </row>
    <row r="48" spans="1:7" ht="18" customHeight="1">
      <c r="A48" s="4"/>
      <c r="B48" s="4"/>
      <c r="C48" s="4"/>
      <c r="D48" s="4"/>
      <c r="E48" s="95" t="s">
        <v>439</v>
      </c>
      <c r="F48" s="95"/>
      <c r="G48" s="30">
        <v>7.58</v>
      </c>
    </row>
    <row r="49" spans="1:7" ht="15" customHeight="1">
      <c r="A49" s="94" t="s">
        <v>440</v>
      </c>
      <c r="B49" s="94"/>
      <c r="C49" s="25" t="s">
        <v>419</v>
      </c>
      <c r="D49" s="25" t="s">
        <v>420</v>
      </c>
      <c r="E49" s="25" t="s">
        <v>421</v>
      </c>
      <c r="F49" s="25" t="s">
        <v>422</v>
      </c>
      <c r="G49" s="25" t="s">
        <v>423</v>
      </c>
    </row>
    <row r="50" spans="1:7" ht="29.1" customHeight="1">
      <c r="A50" s="26" t="s">
        <v>468</v>
      </c>
      <c r="B50" s="27" t="s">
        <v>469</v>
      </c>
      <c r="C50" s="26" t="s">
        <v>470</v>
      </c>
      <c r="D50" s="26" t="s">
        <v>47</v>
      </c>
      <c r="E50" s="28">
        <v>0.15</v>
      </c>
      <c r="F50" s="29">
        <v>3.49</v>
      </c>
      <c r="G50" s="29">
        <v>0.52</v>
      </c>
    </row>
    <row r="51" spans="1:7" ht="15" customHeight="1">
      <c r="A51" s="4"/>
      <c r="B51" s="4"/>
      <c r="C51" s="4"/>
      <c r="D51" s="4"/>
      <c r="E51" s="95" t="s">
        <v>443</v>
      </c>
      <c r="F51" s="95"/>
      <c r="G51" s="30">
        <v>0.52</v>
      </c>
    </row>
    <row r="52" spans="1:7" ht="15" customHeight="1">
      <c r="A52" s="4"/>
      <c r="B52" s="4"/>
      <c r="C52" s="4"/>
      <c r="D52" s="4"/>
      <c r="E52" s="96" t="s">
        <v>444</v>
      </c>
      <c r="F52" s="96"/>
      <c r="G52" s="9">
        <v>53.61</v>
      </c>
    </row>
    <row r="53" spans="1:7" ht="9.9499999999999993" customHeight="1">
      <c r="A53" s="4"/>
      <c r="B53" s="4"/>
      <c r="C53" s="4"/>
      <c r="D53" s="4"/>
      <c r="E53" s="92"/>
      <c r="F53" s="92"/>
      <c r="G53" s="92"/>
    </row>
    <row r="54" spans="1:7" ht="20.100000000000001" customHeight="1">
      <c r="A54" s="93" t="s">
        <v>232</v>
      </c>
      <c r="B54" s="93"/>
      <c r="C54" s="93"/>
      <c r="D54" s="93"/>
      <c r="E54" s="93"/>
      <c r="F54" s="93"/>
      <c r="G54" s="93"/>
    </row>
    <row r="55" spans="1:7" ht="15" customHeight="1">
      <c r="A55" s="94" t="s">
        <v>471</v>
      </c>
      <c r="B55" s="94"/>
      <c r="C55" s="25" t="s">
        <v>419</v>
      </c>
      <c r="D55" s="25" t="s">
        <v>420</v>
      </c>
      <c r="E55" s="25" t="s">
        <v>421</v>
      </c>
      <c r="F55" s="25" t="s">
        <v>422</v>
      </c>
      <c r="G55" s="25" t="s">
        <v>423</v>
      </c>
    </row>
    <row r="56" spans="1:7" ht="45.95" customHeight="1">
      <c r="A56" s="26" t="s">
        <v>472</v>
      </c>
      <c r="B56" s="27" t="s">
        <v>473</v>
      </c>
      <c r="C56" s="26" t="s">
        <v>21</v>
      </c>
      <c r="D56" s="26" t="s">
        <v>474</v>
      </c>
      <c r="E56" s="28">
        <v>2.5891999999999998E-3</v>
      </c>
      <c r="F56" s="29">
        <v>71.94</v>
      </c>
      <c r="G56" s="29">
        <v>0.18626704799999999</v>
      </c>
    </row>
    <row r="57" spans="1:7" ht="45.95" customHeight="1">
      <c r="A57" s="26" t="s">
        <v>475</v>
      </c>
      <c r="B57" s="27" t="s">
        <v>476</v>
      </c>
      <c r="C57" s="26" t="s">
        <v>21</v>
      </c>
      <c r="D57" s="26" t="s">
        <v>477</v>
      </c>
      <c r="E57" s="28">
        <v>1.0702000000000001E-3</v>
      </c>
      <c r="F57" s="29">
        <v>327.10000000000002</v>
      </c>
      <c r="G57" s="29">
        <v>0.35006241999999999</v>
      </c>
    </row>
    <row r="58" spans="1:7" ht="29.1" customHeight="1">
      <c r="A58" s="26" t="s">
        <v>478</v>
      </c>
      <c r="B58" s="27" t="s">
        <v>479</v>
      </c>
      <c r="C58" s="26" t="s">
        <v>21</v>
      </c>
      <c r="D58" s="26" t="s">
        <v>474</v>
      </c>
      <c r="E58" s="28">
        <v>8.3126999999999993E-3</v>
      </c>
      <c r="F58" s="29">
        <v>88.59</v>
      </c>
      <c r="G58" s="29">
        <v>0.73642209300000006</v>
      </c>
    </row>
    <row r="59" spans="1:7" ht="29.1" customHeight="1">
      <c r="A59" s="26" t="s">
        <v>480</v>
      </c>
      <c r="B59" s="27" t="s">
        <v>481</v>
      </c>
      <c r="C59" s="26" t="s">
        <v>21</v>
      </c>
      <c r="D59" s="26" t="s">
        <v>477</v>
      </c>
      <c r="E59" s="28">
        <v>3.0249999999999998E-4</v>
      </c>
      <c r="F59" s="29">
        <v>247.73</v>
      </c>
      <c r="G59" s="29">
        <v>7.4938325E-2</v>
      </c>
    </row>
    <row r="60" spans="1:7" ht="38.1" customHeight="1">
      <c r="A60" s="26" t="s">
        <v>482</v>
      </c>
      <c r="B60" s="27" t="s">
        <v>483</v>
      </c>
      <c r="C60" s="26" t="s">
        <v>21</v>
      </c>
      <c r="D60" s="26" t="s">
        <v>474</v>
      </c>
      <c r="E60" s="28">
        <v>2.9082999999999999E-3</v>
      </c>
      <c r="F60" s="29">
        <v>80.48</v>
      </c>
      <c r="G60" s="29">
        <v>0.234059984</v>
      </c>
    </row>
    <row r="61" spans="1:7" ht="38.1" customHeight="1">
      <c r="A61" s="26" t="s">
        <v>484</v>
      </c>
      <c r="B61" s="27" t="s">
        <v>485</v>
      </c>
      <c r="C61" s="26" t="s">
        <v>21</v>
      </c>
      <c r="D61" s="26" t="s">
        <v>477</v>
      </c>
      <c r="E61" s="28">
        <v>7.5109999999999999E-4</v>
      </c>
      <c r="F61" s="29">
        <v>203.13</v>
      </c>
      <c r="G61" s="29">
        <v>0.15257094299999999</v>
      </c>
    </row>
    <row r="62" spans="1:7" ht="18" customHeight="1">
      <c r="A62" s="4"/>
      <c r="B62" s="4"/>
      <c r="C62" s="4"/>
      <c r="D62" s="4"/>
      <c r="E62" s="95" t="s">
        <v>486</v>
      </c>
      <c r="F62" s="95"/>
      <c r="G62" s="30">
        <v>1.73</v>
      </c>
    </row>
    <row r="63" spans="1:7" ht="15" customHeight="1">
      <c r="A63" s="94" t="s">
        <v>434</v>
      </c>
      <c r="B63" s="94"/>
      <c r="C63" s="25" t="s">
        <v>419</v>
      </c>
      <c r="D63" s="25" t="s">
        <v>420</v>
      </c>
      <c r="E63" s="25" t="s">
        <v>421</v>
      </c>
      <c r="F63" s="25" t="s">
        <v>422</v>
      </c>
      <c r="G63" s="25" t="s">
        <v>423</v>
      </c>
    </row>
    <row r="64" spans="1:7" ht="15" customHeight="1">
      <c r="A64" s="26" t="s">
        <v>437</v>
      </c>
      <c r="B64" s="27" t="s">
        <v>438</v>
      </c>
      <c r="C64" s="26" t="s">
        <v>21</v>
      </c>
      <c r="D64" s="26" t="s">
        <v>216</v>
      </c>
      <c r="E64" s="28">
        <v>8.6151999999999999E-3</v>
      </c>
      <c r="F64" s="29">
        <v>22.95</v>
      </c>
      <c r="G64" s="29">
        <v>0.19771884000000001</v>
      </c>
    </row>
    <row r="65" spans="1:7" ht="18" customHeight="1">
      <c r="A65" s="4"/>
      <c r="B65" s="4"/>
      <c r="C65" s="4"/>
      <c r="D65" s="4"/>
      <c r="E65" s="95" t="s">
        <v>439</v>
      </c>
      <c r="F65" s="95"/>
      <c r="G65" s="30">
        <v>0.2</v>
      </c>
    </row>
    <row r="66" spans="1:7" ht="15" customHeight="1">
      <c r="A66" s="4"/>
      <c r="B66" s="4"/>
      <c r="C66" s="4"/>
      <c r="D66" s="4"/>
      <c r="E66" s="96" t="s">
        <v>444</v>
      </c>
      <c r="F66" s="96"/>
      <c r="G66" s="9">
        <v>1.9</v>
      </c>
    </row>
    <row r="67" spans="1:7" ht="9.9499999999999993" customHeight="1">
      <c r="A67" s="4"/>
      <c r="B67" s="4"/>
      <c r="C67" s="4"/>
      <c r="D67" s="4"/>
      <c r="E67" s="92"/>
      <c r="F67" s="92"/>
      <c r="G67" s="92"/>
    </row>
    <row r="68" spans="1:7" ht="20.100000000000001" customHeight="1">
      <c r="A68" s="93" t="s">
        <v>239</v>
      </c>
      <c r="B68" s="93"/>
      <c r="C68" s="93"/>
      <c r="D68" s="93"/>
      <c r="E68" s="93"/>
      <c r="F68" s="93"/>
      <c r="G68" s="93"/>
    </row>
    <row r="69" spans="1:7" ht="15" customHeight="1">
      <c r="A69" s="94" t="s">
        <v>471</v>
      </c>
      <c r="B69" s="94"/>
      <c r="C69" s="25" t="s">
        <v>419</v>
      </c>
      <c r="D69" s="25" t="s">
        <v>420</v>
      </c>
      <c r="E69" s="25" t="s">
        <v>421</v>
      </c>
      <c r="F69" s="25" t="s">
        <v>422</v>
      </c>
      <c r="G69" s="25" t="s">
        <v>423</v>
      </c>
    </row>
    <row r="70" spans="1:7" ht="45.95" customHeight="1">
      <c r="A70" s="26" t="s">
        <v>487</v>
      </c>
      <c r="B70" s="27" t="s">
        <v>488</v>
      </c>
      <c r="C70" s="26" t="s">
        <v>21</v>
      </c>
      <c r="D70" s="26" t="s">
        <v>477</v>
      </c>
      <c r="E70" s="28">
        <v>1.32E-2</v>
      </c>
      <c r="F70" s="29">
        <v>275.47000000000003</v>
      </c>
      <c r="G70" s="29">
        <v>3.64</v>
      </c>
    </row>
    <row r="71" spans="1:7" ht="45.95" customHeight="1">
      <c r="A71" s="26" t="s">
        <v>489</v>
      </c>
      <c r="B71" s="27" t="s">
        <v>490</v>
      </c>
      <c r="C71" s="26" t="s">
        <v>21</v>
      </c>
      <c r="D71" s="26" t="s">
        <v>477</v>
      </c>
      <c r="E71" s="28">
        <v>1.32E-2</v>
      </c>
      <c r="F71" s="29">
        <v>133.77000000000001</v>
      </c>
      <c r="G71" s="29">
        <v>1.77</v>
      </c>
    </row>
    <row r="72" spans="1:7" ht="18" customHeight="1">
      <c r="A72" s="4"/>
      <c r="B72" s="4"/>
      <c r="C72" s="4"/>
      <c r="D72" s="4"/>
      <c r="E72" s="95" t="s">
        <v>486</v>
      </c>
      <c r="F72" s="95"/>
      <c r="G72" s="30">
        <v>5.41</v>
      </c>
    </row>
    <row r="73" spans="1:7" ht="15" customHeight="1">
      <c r="A73" s="94" t="s">
        <v>434</v>
      </c>
      <c r="B73" s="94"/>
      <c r="C73" s="25" t="s">
        <v>419</v>
      </c>
      <c r="D73" s="25" t="s">
        <v>420</v>
      </c>
      <c r="E73" s="25" t="s">
        <v>421</v>
      </c>
      <c r="F73" s="25" t="s">
        <v>422</v>
      </c>
      <c r="G73" s="25" t="s">
        <v>423</v>
      </c>
    </row>
    <row r="74" spans="1:7" ht="15" customHeight="1">
      <c r="A74" s="26" t="s">
        <v>437</v>
      </c>
      <c r="B74" s="27" t="s">
        <v>438</v>
      </c>
      <c r="C74" s="26" t="s">
        <v>21</v>
      </c>
      <c r="D74" s="26" t="s">
        <v>216</v>
      </c>
      <c r="E74" s="28">
        <v>1.32E-2</v>
      </c>
      <c r="F74" s="29">
        <v>22.95</v>
      </c>
      <c r="G74" s="29">
        <v>0.3</v>
      </c>
    </row>
    <row r="75" spans="1:7" ht="18" customHeight="1">
      <c r="A75" s="4"/>
      <c r="B75" s="4"/>
      <c r="C75" s="4"/>
      <c r="D75" s="4"/>
      <c r="E75" s="95" t="s">
        <v>439</v>
      </c>
      <c r="F75" s="95"/>
      <c r="G75" s="30">
        <v>0.3</v>
      </c>
    </row>
    <row r="76" spans="1:7" ht="15" customHeight="1">
      <c r="A76" s="4"/>
      <c r="B76" s="4"/>
      <c r="C76" s="4"/>
      <c r="D76" s="4"/>
      <c r="E76" s="96" t="s">
        <v>444</v>
      </c>
      <c r="F76" s="96"/>
      <c r="G76" s="9">
        <v>5.71</v>
      </c>
    </row>
    <row r="77" spans="1:7" ht="9.9499999999999993" customHeight="1">
      <c r="A77" s="4"/>
      <c r="B77" s="4"/>
      <c r="C77" s="4"/>
      <c r="D77" s="4"/>
      <c r="E77" s="92"/>
      <c r="F77" s="92"/>
      <c r="G77" s="92"/>
    </row>
    <row r="78" spans="1:7" ht="20.100000000000001" customHeight="1">
      <c r="A78" s="93" t="s">
        <v>244</v>
      </c>
      <c r="B78" s="93"/>
      <c r="C78" s="93"/>
      <c r="D78" s="93"/>
      <c r="E78" s="93"/>
      <c r="F78" s="93"/>
      <c r="G78" s="93"/>
    </row>
    <row r="79" spans="1:7" ht="15" customHeight="1">
      <c r="A79" s="94" t="s">
        <v>471</v>
      </c>
      <c r="B79" s="94"/>
      <c r="C79" s="25" t="s">
        <v>419</v>
      </c>
      <c r="D79" s="25" t="s">
        <v>420</v>
      </c>
      <c r="E79" s="25" t="s">
        <v>421</v>
      </c>
      <c r="F79" s="25" t="s">
        <v>422</v>
      </c>
      <c r="G79" s="25" t="s">
        <v>423</v>
      </c>
    </row>
    <row r="80" spans="1:7" ht="45.95" customHeight="1">
      <c r="A80" s="26" t="s">
        <v>491</v>
      </c>
      <c r="B80" s="27" t="s">
        <v>492</v>
      </c>
      <c r="C80" s="26" t="s">
        <v>21</v>
      </c>
      <c r="D80" s="26" t="s">
        <v>474</v>
      </c>
      <c r="E80" s="28">
        <v>3.5999999999999999E-3</v>
      </c>
      <c r="F80" s="29">
        <v>72.84</v>
      </c>
      <c r="G80" s="29">
        <v>0.26222400000000001</v>
      </c>
    </row>
    <row r="81" spans="1:7" ht="45.95" customHeight="1">
      <c r="A81" s="26" t="s">
        <v>487</v>
      </c>
      <c r="B81" s="27" t="s">
        <v>488</v>
      </c>
      <c r="C81" s="26" t="s">
        <v>21</v>
      </c>
      <c r="D81" s="26" t="s">
        <v>477</v>
      </c>
      <c r="E81" s="28">
        <v>8.3000000000000001E-3</v>
      </c>
      <c r="F81" s="29">
        <v>275.47000000000003</v>
      </c>
      <c r="G81" s="29">
        <v>2.2864010000000001</v>
      </c>
    </row>
    <row r="82" spans="1:7" ht="18" customHeight="1">
      <c r="A82" s="4"/>
      <c r="B82" s="4"/>
      <c r="C82" s="4"/>
      <c r="D82" s="4"/>
      <c r="E82" s="95" t="s">
        <v>486</v>
      </c>
      <c r="F82" s="95"/>
      <c r="G82" s="30">
        <v>2.5499999999999998</v>
      </c>
    </row>
    <row r="83" spans="1:7" ht="15" customHeight="1">
      <c r="A83" s="4"/>
      <c r="B83" s="4"/>
      <c r="C83" s="4"/>
      <c r="D83" s="4"/>
      <c r="E83" s="96" t="s">
        <v>444</v>
      </c>
      <c r="F83" s="96"/>
      <c r="G83" s="9">
        <v>2.54</v>
      </c>
    </row>
    <row r="84" spans="1:7" ht="9.9499999999999993" customHeight="1">
      <c r="A84" s="4"/>
      <c r="B84" s="4"/>
      <c r="C84" s="4"/>
      <c r="D84" s="4"/>
      <c r="E84" s="92"/>
      <c r="F84" s="92"/>
      <c r="G84" s="92"/>
    </row>
    <row r="85" spans="1:7" ht="20.100000000000001" customHeight="1">
      <c r="A85" s="93" t="s">
        <v>247</v>
      </c>
      <c r="B85" s="93"/>
      <c r="C85" s="93"/>
      <c r="D85" s="93"/>
      <c r="E85" s="93"/>
      <c r="F85" s="93"/>
      <c r="G85" s="93"/>
    </row>
    <row r="86" spans="1:7" ht="15" customHeight="1">
      <c r="A86" s="94" t="s">
        <v>471</v>
      </c>
      <c r="B86" s="94"/>
      <c r="C86" s="25" t="s">
        <v>419</v>
      </c>
      <c r="D86" s="25" t="s">
        <v>420</v>
      </c>
      <c r="E86" s="25" t="s">
        <v>421</v>
      </c>
      <c r="F86" s="25" t="s">
        <v>422</v>
      </c>
      <c r="G86" s="25" t="s">
        <v>423</v>
      </c>
    </row>
    <row r="87" spans="1:7" ht="45.95" customHeight="1">
      <c r="A87" s="26" t="s">
        <v>472</v>
      </c>
      <c r="B87" s="27" t="s">
        <v>473</v>
      </c>
      <c r="C87" s="26" t="s">
        <v>21</v>
      </c>
      <c r="D87" s="26" t="s">
        <v>474</v>
      </c>
      <c r="E87" s="28">
        <v>2.9038899999999999E-2</v>
      </c>
      <c r="F87" s="29">
        <v>71.94</v>
      </c>
      <c r="G87" s="29">
        <v>2.089058466</v>
      </c>
    </row>
    <row r="88" spans="1:7" ht="45.95" customHeight="1">
      <c r="A88" s="26" t="s">
        <v>475</v>
      </c>
      <c r="B88" s="27" t="s">
        <v>476</v>
      </c>
      <c r="C88" s="26" t="s">
        <v>21</v>
      </c>
      <c r="D88" s="26" t="s">
        <v>477</v>
      </c>
      <c r="E88" s="28">
        <v>2.2891999999999999E-3</v>
      </c>
      <c r="F88" s="29">
        <v>327.10000000000002</v>
      </c>
      <c r="G88" s="29">
        <v>0.74879731999999999</v>
      </c>
    </row>
    <row r="89" spans="1:7" ht="29.1" customHeight="1">
      <c r="A89" s="26" t="s">
        <v>478</v>
      </c>
      <c r="B89" s="27" t="s">
        <v>479</v>
      </c>
      <c r="C89" s="26" t="s">
        <v>21</v>
      </c>
      <c r="D89" s="26" t="s">
        <v>474</v>
      </c>
      <c r="E89" s="28">
        <v>2.6166999999999999E-2</v>
      </c>
      <c r="F89" s="29">
        <v>88.59</v>
      </c>
      <c r="G89" s="29">
        <v>2.31813453</v>
      </c>
    </row>
    <row r="90" spans="1:7" ht="29.1" customHeight="1">
      <c r="A90" s="26" t="s">
        <v>480</v>
      </c>
      <c r="B90" s="27" t="s">
        <v>481</v>
      </c>
      <c r="C90" s="26" t="s">
        <v>21</v>
      </c>
      <c r="D90" s="26" t="s">
        <v>477</v>
      </c>
      <c r="E90" s="28">
        <v>5.1609999999999998E-3</v>
      </c>
      <c r="F90" s="29">
        <v>247.73</v>
      </c>
      <c r="G90" s="29">
        <v>1.2785345299999999</v>
      </c>
    </row>
    <row r="91" spans="1:7" ht="38.1" customHeight="1">
      <c r="A91" s="26" t="s">
        <v>482</v>
      </c>
      <c r="B91" s="27" t="s">
        <v>483</v>
      </c>
      <c r="C91" s="26" t="s">
        <v>21</v>
      </c>
      <c r="D91" s="26" t="s">
        <v>474</v>
      </c>
      <c r="E91" s="28">
        <v>2.7322200000000001E-2</v>
      </c>
      <c r="F91" s="29">
        <v>80.48</v>
      </c>
      <c r="G91" s="29">
        <v>2.1988906560000001</v>
      </c>
    </row>
    <row r="92" spans="1:7" ht="38.1" customHeight="1">
      <c r="A92" s="26" t="s">
        <v>484</v>
      </c>
      <c r="B92" s="27" t="s">
        <v>485</v>
      </c>
      <c r="C92" s="26" t="s">
        <v>21</v>
      </c>
      <c r="D92" s="26" t="s">
        <v>477</v>
      </c>
      <c r="E92" s="28">
        <v>4.0058000000000003E-3</v>
      </c>
      <c r="F92" s="29">
        <v>203.13</v>
      </c>
      <c r="G92" s="29">
        <v>0.81369815400000001</v>
      </c>
    </row>
    <row r="93" spans="1:7" ht="38.1" customHeight="1">
      <c r="A93" s="26" t="s">
        <v>493</v>
      </c>
      <c r="B93" s="27" t="s">
        <v>494</v>
      </c>
      <c r="C93" s="26" t="s">
        <v>21</v>
      </c>
      <c r="D93" s="26" t="s">
        <v>474</v>
      </c>
      <c r="E93" s="28">
        <v>2.21663E-2</v>
      </c>
      <c r="F93" s="29">
        <v>58.24</v>
      </c>
      <c r="G93" s="29">
        <v>1.290965312</v>
      </c>
    </row>
    <row r="94" spans="1:7" ht="38.1" customHeight="1">
      <c r="A94" s="26" t="s">
        <v>495</v>
      </c>
      <c r="B94" s="27" t="s">
        <v>496</v>
      </c>
      <c r="C94" s="26" t="s">
        <v>21</v>
      </c>
      <c r="D94" s="26" t="s">
        <v>477</v>
      </c>
      <c r="E94" s="28">
        <v>9.1617000000000001E-3</v>
      </c>
      <c r="F94" s="29">
        <v>151.87</v>
      </c>
      <c r="G94" s="29">
        <v>1.391387379</v>
      </c>
    </row>
    <row r="95" spans="1:7" ht="18" customHeight="1">
      <c r="A95" s="4"/>
      <c r="B95" s="4"/>
      <c r="C95" s="4"/>
      <c r="D95" s="4"/>
      <c r="E95" s="95" t="s">
        <v>486</v>
      </c>
      <c r="F95" s="95"/>
      <c r="G95" s="30">
        <v>12.13</v>
      </c>
    </row>
    <row r="96" spans="1:7" ht="15" customHeight="1">
      <c r="A96" s="94" t="s">
        <v>434</v>
      </c>
      <c r="B96" s="94"/>
      <c r="C96" s="25" t="s">
        <v>419</v>
      </c>
      <c r="D96" s="25" t="s">
        <v>420</v>
      </c>
      <c r="E96" s="25" t="s">
        <v>421</v>
      </c>
      <c r="F96" s="25" t="s">
        <v>422</v>
      </c>
      <c r="G96" s="25" t="s">
        <v>423</v>
      </c>
    </row>
    <row r="97" spans="1:7" ht="15" customHeight="1">
      <c r="A97" s="26" t="s">
        <v>437</v>
      </c>
      <c r="B97" s="27" t="s">
        <v>438</v>
      </c>
      <c r="C97" s="26" t="s">
        <v>21</v>
      </c>
      <c r="D97" s="26" t="s">
        <v>216</v>
      </c>
      <c r="E97" s="28">
        <v>3.1328000000000002E-2</v>
      </c>
      <c r="F97" s="29">
        <v>22.95</v>
      </c>
      <c r="G97" s="29">
        <v>0.71897759999999999</v>
      </c>
    </row>
    <row r="98" spans="1:7" ht="18" customHeight="1">
      <c r="A98" s="4"/>
      <c r="B98" s="4"/>
      <c r="C98" s="4"/>
      <c r="D98" s="4"/>
      <c r="E98" s="95" t="s">
        <v>439</v>
      </c>
      <c r="F98" s="95"/>
      <c r="G98" s="30">
        <v>0.72</v>
      </c>
    </row>
    <row r="99" spans="1:7" ht="15" customHeight="1">
      <c r="A99" s="94" t="s">
        <v>440</v>
      </c>
      <c r="B99" s="94"/>
      <c r="C99" s="25" t="s">
        <v>419</v>
      </c>
      <c r="D99" s="25" t="s">
        <v>420</v>
      </c>
      <c r="E99" s="25" t="s">
        <v>421</v>
      </c>
      <c r="F99" s="25" t="s">
        <v>422</v>
      </c>
      <c r="G99" s="25" t="s">
        <v>423</v>
      </c>
    </row>
    <row r="100" spans="1:7" ht="15" customHeight="1">
      <c r="A100" s="26" t="s">
        <v>135</v>
      </c>
      <c r="B100" s="27" t="s">
        <v>136</v>
      </c>
      <c r="C100" s="26" t="s">
        <v>21</v>
      </c>
      <c r="D100" s="26" t="s">
        <v>47</v>
      </c>
      <c r="E100" s="28">
        <v>1</v>
      </c>
      <c r="F100" s="29">
        <v>159.76</v>
      </c>
      <c r="G100" s="29">
        <v>159.76</v>
      </c>
    </row>
    <row r="101" spans="1:7" ht="15" customHeight="1">
      <c r="A101" s="4"/>
      <c r="B101" s="4"/>
      <c r="C101" s="4"/>
      <c r="D101" s="4"/>
      <c r="E101" s="95" t="s">
        <v>443</v>
      </c>
      <c r="F101" s="95"/>
      <c r="G101" s="30">
        <v>159.76</v>
      </c>
    </row>
    <row r="102" spans="1:7" ht="15" customHeight="1">
      <c r="A102" s="4"/>
      <c r="B102" s="4"/>
      <c r="C102" s="4"/>
      <c r="D102" s="4"/>
      <c r="E102" s="96" t="s">
        <v>444</v>
      </c>
      <c r="F102" s="96"/>
      <c r="G102" s="9">
        <v>172.55</v>
      </c>
    </row>
    <row r="103" spans="1:7" ht="9.9499999999999993" customHeight="1">
      <c r="A103" s="4"/>
      <c r="B103" s="4"/>
      <c r="C103" s="4"/>
      <c r="D103" s="4"/>
      <c r="E103" s="92"/>
      <c r="F103" s="92"/>
      <c r="G103" s="92"/>
    </row>
    <row r="104" spans="1:7" ht="20.100000000000001" customHeight="1">
      <c r="A104" s="93" t="s">
        <v>249</v>
      </c>
      <c r="B104" s="93"/>
      <c r="C104" s="93"/>
      <c r="D104" s="93"/>
      <c r="E104" s="93"/>
      <c r="F104" s="93"/>
      <c r="G104" s="93"/>
    </row>
    <row r="105" spans="1:7" ht="15" customHeight="1">
      <c r="A105" s="94" t="s">
        <v>471</v>
      </c>
      <c r="B105" s="94"/>
      <c r="C105" s="25" t="s">
        <v>419</v>
      </c>
      <c r="D105" s="25" t="s">
        <v>420</v>
      </c>
      <c r="E105" s="25" t="s">
        <v>421</v>
      </c>
      <c r="F105" s="25" t="s">
        <v>422</v>
      </c>
      <c r="G105" s="25" t="s">
        <v>423</v>
      </c>
    </row>
    <row r="106" spans="1:7" ht="38.1" customHeight="1">
      <c r="A106" s="26" t="s">
        <v>493</v>
      </c>
      <c r="B106" s="27" t="s">
        <v>494</v>
      </c>
      <c r="C106" s="26" t="s">
        <v>21</v>
      </c>
      <c r="D106" s="26" t="s">
        <v>474</v>
      </c>
      <c r="E106" s="28">
        <v>0.13089999999999999</v>
      </c>
      <c r="F106" s="29">
        <v>58.24</v>
      </c>
      <c r="G106" s="29">
        <v>7.6236160000000002</v>
      </c>
    </row>
    <row r="107" spans="1:7" ht="38.1" customHeight="1">
      <c r="A107" s="26" t="s">
        <v>495</v>
      </c>
      <c r="B107" s="27" t="s">
        <v>496</v>
      </c>
      <c r="C107" s="26" t="s">
        <v>21</v>
      </c>
      <c r="D107" s="26" t="s">
        <v>477</v>
      </c>
      <c r="E107" s="28">
        <v>3.0999999999999999E-3</v>
      </c>
      <c r="F107" s="29">
        <v>151.87</v>
      </c>
      <c r="G107" s="29">
        <v>0.47079700000000002</v>
      </c>
    </row>
    <row r="108" spans="1:7" ht="18" customHeight="1">
      <c r="A108" s="4"/>
      <c r="B108" s="4"/>
      <c r="C108" s="4"/>
      <c r="D108" s="4"/>
      <c r="E108" s="95" t="s">
        <v>486</v>
      </c>
      <c r="F108" s="95"/>
      <c r="G108" s="30">
        <v>8.09</v>
      </c>
    </row>
    <row r="109" spans="1:7" ht="15" customHeight="1">
      <c r="A109" s="94" t="s">
        <v>418</v>
      </c>
      <c r="B109" s="94"/>
      <c r="C109" s="25" t="s">
        <v>419</v>
      </c>
      <c r="D109" s="25" t="s">
        <v>420</v>
      </c>
      <c r="E109" s="25" t="s">
        <v>421</v>
      </c>
      <c r="F109" s="25" t="s">
        <v>422</v>
      </c>
      <c r="G109" s="25" t="s">
        <v>423</v>
      </c>
    </row>
    <row r="110" spans="1:7" ht="21" customHeight="1">
      <c r="A110" s="26" t="s">
        <v>497</v>
      </c>
      <c r="B110" s="27" t="s">
        <v>498</v>
      </c>
      <c r="C110" s="26" t="s">
        <v>21</v>
      </c>
      <c r="D110" s="26" t="s">
        <v>47</v>
      </c>
      <c r="E110" s="28">
        <v>0.114</v>
      </c>
      <c r="F110" s="29">
        <v>131.69</v>
      </c>
      <c r="G110" s="29">
        <v>15.01266</v>
      </c>
    </row>
    <row r="111" spans="1:7" ht="29.1" customHeight="1">
      <c r="A111" s="26" t="s">
        <v>499</v>
      </c>
      <c r="B111" s="27" t="s">
        <v>500</v>
      </c>
      <c r="C111" s="26" t="s">
        <v>21</v>
      </c>
      <c r="D111" s="26" t="s">
        <v>501</v>
      </c>
      <c r="E111" s="28">
        <v>3.3000000000000002E-2</v>
      </c>
      <c r="F111" s="29">
        <v>938.65</v>
      </c>
      <c r="G111" s="29">
        <v>30.975449999999999</v>
      </c>
    </row>
    <row r="112" spans="1:7" ht="15" customHeight="1">
      <c r="A112" s="4"/>
      <c r="B112" s="4"/>
      <c r="C112" s="4"/>
      <c r="D112" s="4"/>
      <c r="E112" s="95" t="s">
        <v>433</v>
      </c>
      <c r="F112" s="95"/>
      <c r="G112" s="30">
        <v>45.99</v>
      </c>
    </row>
    <row r="113" spans="1:7" ht="15" customHeight="1">
      <c r="A113" s="94" t="s">
        <v>434</v>
      </c>
      <c r="B113" s="94"/>
      <c r="C113" s="25" t="s">
        <v>419</v>
      </c>
      <c r="D113" s="25" t="s">
        <v>420</v>
      </c>
      <c r="E113" s="25" t="s">
        <v>421</v>
      </c>
      <c r="F113" s="25" t="s">
        <v>422</v>
      </c>
      <c r="G113" s="25" t="s">
        <v>423</v>
      </c>
    </row>
    <row r="114" spans="1:7" ht="15" customHeight="1">
      <c r="A114" s="26" t="s">
        <v>502</v>
      </c>
      <c r="B114" s="27" t="s">
        <v>503</v>
      </c>
      <c r="C114" s="26" t="s">
        <v>21</v>
      </c>
      <c r="D114" s="26" t="s">
        <v>216</v>
      </c>
      <c r="E114" s="28">
        <v>0.40210000000000001</v>
      </c>
      <c r="F114" s="29">
        <v>28.14</v>
      </c>
      <c r="G114" s="29">
        <v>11.315094</v>
      </c>
    </row>
    <row r="115" spans="1:7" ht="15" customHeight="1">
      <c r="A115" s="26" t="s">
        <v>437</v>
      </c>
      <c r="B115" s="27" t="s">
        <v>438</v>
      </c>
      <c r="C115" s="26" t="s">
        <v>21</v>
      </c>
      <c r="D115" s="26" t="s">
        <v>216</v>
      </c>
      <c r="E115" s="28">
        <v>0.40210000000000001</v>
      </c>
      <c r="F115" s="29">
        <v>22.95</v>
      </c>
      <c r="G115" s="29">
        <v>9.2281949999999995</v>
      </c>
    </row>
    <row r="116" spans="1:7" ht="18" customHeight="1">
      <c r="A116" s="4"/>
      <c r="B116" s="4"/>
      <c r="C116" s="4"/>
      <c r="D116" s="4"/>
      <c r="E116" s="95" t="s">
        <v>439</v>
      </c>
      <c r="F116" s="95"/>
      <c r="G116" s="30">
        <v>20.55</v>
      </c>
    </row>
    <row r="117" spans="1:7" ht="15" customHeight="1">
      <c r="A117" s="94" t="s">
        <v>440</v>
      </c>
      <c r="B117" s="94"/>
      <c r="C117" s="25" t="s">
        <v>419</v>
      </c>
      <c r="D117" s="25" t="s">
        <v>420</v>
      </c>
      <c r="E117" s="25" t="s">
        <v>421</v>
      </c>
      <c r="F117" s="25" t="s">
        <v>422</v>
      </c>
      <c r="G117" s="25" t="s">
        <v>423</v>
      </c>
    </row>
    <row r="118" spans="1:7" ht="29.1" customHeight="1">
      <c r="A118" s="26" t="s">
        <v>504</v>
      </c>
      <c r="B118" s="27" t="s">
        <v>505</v>
      </c>
      <c r="C118" s="26" t="s">
        <v>21</v>
      </c>
      <c r="D118" s="26" t="s">
        <v>47</v>
      </c>
      <c r="E118" s="28">
        <v>2.0400000000000001E-2</v>
      </c>
      <c r="F118" s="29">
        <v>553.97</v>
      </c>
      <c r="G118" s="29">
        <v>11.300988</v>
      </c>
    </row>
    <row r="119" spans="1:7" ht="15" customHeight="1">
      <c r="A119" s="4"/>
      <c r="B119" s="4"/>
      <c r="C119" s="4"/>
      <c r="D119" s="4"/>
      <c r="E119" s="95" t="s">
        <v>443</v>
      </c>
      <c r="F119" s="95"/>
      <c r="G119" s="30">
        <v>11.3</v>
      </c>
    </row>
    <row r="120" spans="1:7" ht="15" customHeight="1">
      <c r="A120" s="4"/>
      <c r="B120" s="4"/>
      <c r="C120" s="4"/>
      <c r="D120" s="4"/>
      <c r="E120" s="96" t="s">
        <v>444</v>
      </c>
      <c r="F120" s="96"/>
      <c r="G120" s="9">
        <v>85.9</v>
      </c>
    </row>
    <row r="121" spans="1:7" ht="9.9499999999999993" customHeight="1">
      <c r="A121" s="4"/>
      <c r="B121" s="4"/>
      <c r="C121" s="4"/>
      <c r="D121" s="4"/>
      <c r="E121" s="92"/>
      <c r="F121" s="92"/>
      <c r="G121" s="92"/>
    </row>
    <row r="122" spans="1:7" ht="20.100000000000001" customHeight="1">
      <c r="A122" s="93" t="s">
        <v>250</v>
      </c>
      <c r="B122" s="93"/>
      <c r="C122" s="93"/>
      <c r="D122" s="93"/>
      <c r="E122" s="93"/>
      <c r="F122" s="93"/>
      <c r="G122" s="93"/>
    </row>
    <row r="123" spans="1:7" ht="15" customHeight="1">
      <c r="A123" s="94" t="s">
        <v>418</v>
      </c>
      <c r="B123" s="94"/>
      <c r="C123" s="25" t="s">
        <v>419</v>
      </c>
      <c r="D123" s="25" t="s">
        <v>420</v>
      </c>
      <c r="E123" s="25" t="s">
        <v>421</v>
      </c>
      <c r="F123" s="25" t="s">
        <v>422</v>
      </c>
      <c r="G123" s="25" t="s">
        <v>423</v>
      </c>
    </row>
    <row r="124" spans="1:7" ht="21" customHeight="1">
      <c r="A124" s="26" t="s">
        <v>506</v>
      </c>
      <c r="B124" s="27" t="s">
        <v>507</v>
      </c>
      <c r="C124" s="26" t="s">
        <v>21</v>
      </c>
      <c r="D124" s="26" t="s">
        <v>47</v>
      </c>
      <c r="E124" s="28">
        <v>6.6E-3</v>
      </c>
      <c r="F124" s="29">
        <v>130</v>
      </c>
      <c r="G124" s="29">
        <v>0.85799999999999998</v>
      </c>
    </row>
    <row r="125" spans="1:7" ht="21" customHeight="1">
      <c r="A125" s="26" t="s">
        <v>508</v>
      </c>
      <c r="B125" s="27" t="s">
        <v>509</v>
      </c>
      <c r="C125" s="26" t="s">
        <v>21</v>
      </c>
      <c r="D125" s="26" t="s">
        <v>63</v>
      </c>
      <c r="E125" s="28">
        <v>1.0049999999999999</v>
      </c>
      <c r="F125" s="29">
        <v>37.25</v>
      </c>
      <c r="G125" s="29">
        <v>37.436250000000001</v>
      </c>
    </row>
    <row r="126" spans="1:7" ht="15" customHeight="1">
      <c r="A126" s="4"/>
      <c r="B126" s="4"/>
      <c r="C126" s="4"/>
      <c r="D126" s="4"/>
      <c r="E126" s="95" t="s">
        <v>433</v>
      </c>
      <c r="F126" s="95"/>
      <c r="G126" s="30">
        <v>38.299999999999997</v>
      </c>
    </row>
    <row r="127" spans="1:7" ht="15" customHeight="1">
      <c r="A127" s="94" t="s">
        <v>434</v>
      </c>
      <c r="B127" s="94"/>
      <c r="C127" s="25" t="s">
        <v>419</v>
      </c>
      <c r="D127" s="25" t="s">
        <v>420</v>
      </c>
      <c r="E127" s="25" t="s">
        <v>421</v>
      </c>
      <c r="F127" s="25" t="s">
        <v>422</v>
      </c>
      <c r="G127" s="25" t="s">
        <v>423</v>
      </c>
    </row>
    <row r="128" spans="1:7" ht="15" customHeight="1">
      <c r="A128" s="26" t="s">
        <v>510</v>
      </c>
      <c r="B128" s="27" t="s">
        <v>511</v>
      </c>
      <c r="C128" s="26" t="s">
        <v>21</v>
      </c>
      <c r="D128" s="26" t="s">
        <v>216</v>
      </c>
      <c r="E128" s="28">
        <v>0.2296</v>
      </c>
      <c r="F128" s="29">
        <v>28.34</v>
      </c>
      <c r="G128" s="29">
        <v>6.5068640000000002</v>
      </c>
    </row>
    <row r="129" spans="1:7" ht="15" customHeight="1">
      <c r="A129" s="26" t="s">
        <v>437</v>
      </c>
      <c r="B129" s="27" t="s">
        <v>438</v>
      </c>
      <c r="C129" s="26" t="s">
        <v>21</v>
      </c>
      <c r="D129" s="26" t="s">
        <v>216</v>
      </c>
      <c r="E129" s="28">
        <v>0.2296</v>
      </c>
      <c r="F129" s="29">
        <v>22.95</v>
      </c>
      <c r="G129" s="29">
        <v>5.2693199999999996</v>
      </c>
    </row>
    <row r="130" spans="1:7" ht="18" customHeight="1">
      <c r="A130" s="4"/>
      <c r="B130" s="4"/>
      <c r="C130" s="4"/>
      <c r="D130" s="4"/>
      <c r="E130" s="95" t="s">
        <v>439</v>
      </c>
      <c r="F130" s="95"/>
      <c r="G130" s="30">
        <v>11.78</v>
      </c>
    </row>
    <row r="131" spans="1:7" ht="15" customHeight="1">
      <c r="A131" s="94" t="s">
        <v>440</v>
      </c>
      <c r="B131" s="94"/>
      <c r="C131" s="25" t="s">
        <v>419</v>
      </c>
      <c r="D131" s="25" t="s">
        <v>420</v>
      </c>
      <c r="E131" s="25" t="s">
        <v>421</v>
      </c>
      <c r="F131" s="25" t="s">
        <v>422</v>
      </c>
      <c r="G131" s="25" t="s">
        <v>423</v>
      </c>
    </row>
    <row r="132" spans="1:7" ht="21" customHeight="1">
      <c r="A132" s="26" t="s">
        <v>512</v>
      </c>
      <c r="B132" s="27" t="s">
        <v>513</v>
      </c>
      <c r="C132" s="26" t="s">
        <v>21</v>
      </c>
      <c r="D132" s="26" t="s">
        <v>47</v>
      </c>
      <c r="E132" s="28">
        <v>1.8E-3</v>
      </c>
      <c r="F132" s="29">
        <v>673.85</v>
      </c>
      <c r="G132" s="29">
        <v>1.2129300000000001</v>
      </c>
    </row>
    <row r="133" spans="1:7" ht="15" customHeight="1">
      <c r="A133" s="4"/>
      <c r="B133" s="4"/>
      <c r="C133" s="4"/>
      <c r="D133" s="4"/>
      <c r="E133" s="95" t="s">
        <v>443</v>
      </c>
      <c r="F133" s="95"/>
      <c r="G133" s="30">
        <v>1.21</v>
      </c>
    </row>
    <row r="134" spans="1:7" ht="15" customHeight="1">
      <c r="A134" s="4"/>
      <c r="B134" s="4"/>
      <c r="C134" s="4"/>
      <c r="D134" s="4"/>
      <c r="E134" s="96" t="s">
        <v>444</v>
      </c>
      <c r="F134" s="96"/>
      <c r="G134" s="9">
        <v>51.25</v>
      </c>
    </row>
    <row r="135" spans="1:7" ht="9.9499999999999993" customHeight="1">
      <c r="A135" s="4"/>
      <c r="B135" s="4"/>
      <c r="C135" s="4"/>
      <c r="D135" s="4"/>
      <c r="E135" s="92"/>
      <c r="F135" s="92"/>
      <c r="G135" s="92"/>
    </row>
    <row r="136" spans="1:7" ht="20.100000000000001" customHeight="1">
      <c r="A136" s="93" t="s">
        <v>257</v>
      </c>
      <c r="B136" s="93"/>
      <c r="C136" s="93"/>
      <c r="D136" s="93"/>
      <c r="E136" s="93"/>
      <c r="F136" s="93"/>
      <c r="G136" s="93"/>
    </row>
    <row r="137" spans="1:7" ht="15" customHeight="1">
      <c r="A137" s="94" t="s">
        <v>418</v>
      </c>
      <c r="B137" s="94"/>
      <c r="C137" s="25" t="s">
        <v>419</v>
      </c>
      <c r="D137" s="25" t="s">
        <v>420</v>
      </c>
      <c r="E137" s="25" t="s">
        <v>421</v>
      </c>
      <c r="F137" s="25" t="s">
        <v>422</v>
      </c>
      <c r="G137" s="25" t="s">
        <v>423</v>
      </c>
    </row>
    <row r="138" spans="1:7" ht="21" customHeight="1">
      <c r="A138" s="26" t="s">
        <v>497</v>
      </c>
      <c r="B138" s="27" t="s">
        <v>498</v>
      </c>
      <c r="C138" s="26" t="s">
        <v>21</v>
      </c>
      <c r="D138" s="26" t="s">
        <v>47</v>
      </c>
      <c r="E138" s="28">
        <v>5.0000000000000001E-3</v>
      </c>
      <c r="F138" s="29">
        <v>131.69</v>
      </c>
      <c r="G138" s="29">
        <v>0.66</v>
      </c>
    </row>
    <row r="139" spans="1:7" ht="15" customHeight="1">
      <c r="A139" s="26" t="s">
        <v>514</v>
      </c>
      <c r="B139" s="27" t="s">
        <v>515</v>
      </c>
      <c r="C139" s="26" t="s">
        <v>21</v>
      </c>
      <c r="D139" s="26" t="s">
        <v>428</v>
      </c>
      <c r="E139" s="28">
        <v>0.98</v>
      </c>
      <c r="F139" s="29">
        <v>0.7</v>
      </c>
      <c r="G139" s="29">
        <v>0.69</v>
      </c>
    </row>
    <row r="140" spans="1:7" ht="15" customHeight="1">
      <c r="A140" s="26" t="s">
        <v>516</v>
      </c>
      <c r="B140" s="27" t="s">
        <v>517</v>
      </c>
      <c r="C140" s="26" t="s">
        <v>518</v>
      </c>
      <c r="D140" s="26" t="s">
        <v>519</v>
      </c>
      <c r="E140" s="28">
        <v>1</v>
      </c>
      <c r="F140" s="29">
        <v>40.950000000000003</v>
      </c>
      <c r="G140" s="29">
        <v>40.950000000000003</v>
      </c>
    </row>
    <row r="141" spans="1:7" ht="15" customHeight="1">
      <c r="A141" s="4"/>
      <c r="B141" s="4"/>
      <c r="C141" s="4"/>
      <c r="D141" s="4"/>
      <c r="E141" s="95" t="s">
        <v>433</v>
      </c>
      <c r="F141" s="95"/>
      <c r="G141" s="30">
        <v>42.3</v>
      </c>
    </row>
    <row r="142" spans="1:7" ht="15" customHeight="1">
      <c r="A142" s="94" t="s">
        <v>434</v>
      </c>
      <c r="B142" s="94"/>
      <c r="C142" s="25" t="s">
        <v>419</v>
      </c>
      <c r="D142" s="25" t="s">
        <v>420</v>
      </c>
      <c r="E142" s="25" t="s">
        <v>421</v>
      </c>
      <c r="F142" s="25" t="s">
        <v>422</v>
      </c>
      <c r="G142" s="25" t="s">
        <v>423</v>
      </c>
    </row>
    <row r="143" spans="1:7" ht="15" customHeight="1">
      <c r="A143" s="26" t="s">
        <v>502</v>
      </c>
      <c r="B143" s="27" t="s">
        <v>503</v>
      </c>
      <c r="C143" s="26" t="s">
        <v>21</v>
      </c>
      <c r="D143" s="26" t="s">
        <v>216</v>
      </c>
      <c r="E143" s="28">
        <v>0.32</v>
      </c>
      <c r="F143" s="29">
        <v>28.14</v>
      </c>
      <c r="G143" s="29">
        <v>9</v>
      </c>
    </row>
    <row r="144" spans="1:7" ht="15" customHeight="1">
      <c r="A144" s="26" t="s">
        <v>437</v>
      </c>
      <c r="B144" s="27" t="s">
        <v>438</v>
      </c>
      <c r="C144" s="26" t="s">
        <v>21</v>
      </c>
      <c r="D144" s="26" t="s">
        <v>216</v>
      </c>
      <c r="E144" s="28">
        <v>0.34</v>
      </c>
      <c r="F144" s="29">
        <v>22.95</v>
      </c>
      <c r="G144" s="29">
        <v>7.8</v>
      </c>
    </row>
    <row r="145" spans="1:7" ht="18" customHeight="1">
      <c r="A145" s="4"/>
      <c r="B145" s="4"/>
      <c r="C145" s="4"/>
      <c r="D145" s="4"/>
      <c r="E145" s="95" t="s">
        <v>439</v>
      </c>
      <c r="F145" s="95"/>
      <c r="G145" s="30">
        <v>16.8</v>
      </c>
    </row>
    <row r="146" spans="1:7" ht="15" customHeight="1">
      <c r="A146" s="4"/>
      <c r="B146" s="4"/>
      <c r="C146" s="4"/>
      <c r="D146" s="4"/>
      <c r="E146" s="96" t="s">
        <v>444</v>
      </c>
      <c r="F146" s="96"/>
      <c r="G146" s="9">
        <v>59.1</v>
      </c>
    </row>
    <row r="147" spans="1:7" ht="9.9499999999999993" customHeight="1">
      <c r="A147" s="4"/>
      <c r="B147" s="4"/>
      <c r="C147" s="4"/>
      <c r="D147" s="4"/>
      <c r="E147" s="92"/>
      <c r="F147" s="92"/>
      <c r="G147" s="92"/>
    </row>
    <row r="148" spans="1:7" ht="20.100000000000001" customHeight="1">
      <c r="A148" s="93" t="s">
        <v>260</v>
      </c>
      <c r="B148" s="93"/>
      <c r="C148" s="93"/>
      <c r="D148" s="93"/>
      <c r="E148" s="93"/>
      <c r="F148" s="93"/>
      <c r="G148" s="93"/>
    </row>
    <row r="149" spans="1:7" ht="15" customHeight="1">
      <c r="A149" s="94" t="s">
        <v>418</v>
      </c>
      <c r="B149" s="94"/>
      <c r="C149" s="25" t="s">
        <v>419</v>
      </c>
      <c r="D149" s="25" t="s">
        <v>420</v>
      </c>
      <c r="E149" s="25" t="s">
        <v>421</v>
      </c>
      <c r="F149" s="25" t="s">
        <v>422</v>
      </c>
      <c r="G149" s="25" t="s">
        <v>423</v>
      </c>
    </row>
    <row r="150" spans="1:7" ht="21" customHeight="1">
      <c r="A150" s="26" t="s">
        <v>506</v>
      </c>
      <c r="B150" s="27" t="s">
        <v>507</v>
      </c>
      <c r="C150" s="26" t="s">
        <v>21</v>
      </c>
      <c r="D150" s="26" t="s">
        <v>47</v>
      </c>
      <c r="E150" s="28">
        <v>9.9000000000000008E-3</v>
      </c>
      <c r="F150" s="29">
        <v>130</v>
      </c>
      <c r="G150" s="29">
        <v>1.2869999999999999</v>
      </c>
    </row>
    <row r="151" spans="1:7" ht="29.1" customHeight="1">
      <c r="A151" s="26" t="s">
        <v>520</v>
      </c>
      <c r="B151" s="27" t="s">
        <v>521</v>
      </c>
      <c r="C151" s="26" t="s">
        <v>21</v>
      </c>
      <c r="D151" s="26" t="s">
        <v>47</v>
      </c>
      <c r="E151" s="28">
        <v>3.7600000000000001E-2</v>
      </c>
      <c r="F151" s="29">
        <v>480</v>
      </c>
      <c r="G151" s="29">
        <v>18.047999999999998</v>
      </c>
    </row>
    <row r="152" spans="1:7" ht="21" customHeight="1">
      <c r="A152" s="26" t="s">
        <v>522</v>
      </c>
      <c r="B152" s="27" t="s">
        <v>523</v>
      </c>
      <c r="C152" s="26" t="s">
        <v>21</v>
      </c>
      <c r="D152" s="26" t="s">
        <v>63</v>
      </c>
      <c r="E152" s="28">
        <v>0.2</v>
      </c>
      <c r="F152" s="29">
        <v>3.73</v>
      </c>
      <c r="G152" s="29">
        <v>0.746</v>
      </c>
    </row>
    <row r="153" spans="1:7" ht="21" customHeight="1">
      <c r="A153" s="26" t="s">
        <v>524</v>
      </c>
      <c r="B153" s="27" t="s">
        <v>525</v>
      </c>
      <c r="C153" s="26" t="s">
        <v>21</v>
      </c>
      <c r="D153" s="26" t="s">
        <v>63</v>
      </c>
      <c r="E153" s="28">
        <v>8.3299999999999999E-2</v>
      </c>
      <c r="F153" s="29">
        <v>17.670000000000002</v>
      </c>
      <c r="G153" s="29">
        <v>1.471911</v>
      </c>
    </row>
    <row r="154" spans="1:7" ht="15" customHeight="1">
      <c r="A154" s="4"/>
      <c r="B154" s="4"/>
      <c r="C154" s="4"/>
      <c r="D154" s="4"/>
      <c r="E154" s="95" t="s">
        <v>433</v>
      </c>
      <c r="F154" s="95"/>
      <c r="G154" s="30">
        <v>21.56</v>
      </c>
    </row>
    <row r="155" spans="1:7" ht="15" customHeight="1">
      <c r="A155" s="94" t="s">
        <v>434</v>
      </c>
      <c r="B155" s="94"/>
      <c r="C155" s="25" t="s">
        <v>419</v>
      </c>
      <c r="D155" s="25" t="s">
        <v>420</v>
      </c>
      <c r="E155" s="25" t="s">
        <v>421</v>
      </c>
      <c r="F155" s="25" t="s">
        <v>422</v>
      </c>
      <c r="G155" s="25" t="s">
        <v>423</v>
      </c>
    </row>
    <row r="156" spans="1:7" ht="15" customHeight="1">
      <c r="A156" s="26" t="s">
        <v>510</v>
      </c>
      <c r="B156" s="27" t="s">
        <v>511</v>
      </c>
      <c r="C156" s="26" t="s">
        <v>21</v>
      </c>
      <c r="D156" s="26" t="s">
        <v>216</v>
      </c>
      <c r="E156" s="28">
        <v>0.2326</v>
      </c>
      <c r="F156" s="29">
        <v>28.34</v>
      </c>
      <c r="G156" s="29">
        <v>6.5918840000000003</v>
      </c>
    </row>
    <row r="157" spans="1:7" ht="15" customHeight="1">
      <c r="A157" s="26" t="s">
        <v>437</v>
      </c>
      <c r="B157" s="27" t="s">
        <v>438</v>
      </c>
      <c r="C157" s="26" t="s">
        <v>21</v>
      </c>
      <c r="D157" s="26" t="s">
        <v>216</v>
      </c>
      <c r="E157" s="28">
        <v>0.2326</v>
      </c>
      <c r="F157" s="29">
        <v>22.95</v>
      </c>
      <c r="G157" s="29">
        <v>5.3381699999999999</v>
      </c>
    </row>
    <row r="158" spans="1:7" ht="18" customHeight="1">
      <c r="A158" s="4"/>
      <c r="B158" s="4"/>
      <c r="C158" s="4"/>
      <c r="D158" s="4"/>
      <c r="E158" s="95" t="s">
        <v>439</v>
      </c>
      <c r="F158" s="95"/>
      <c r="G158" s="30">
        <v>11.93</v>
      </c>
    </row>
    <row r="159" spans="1:7" ht="15" customHeight="1">
      <c r="A159" s="4"/>
      <c r="B159" s="4"/>
      <c r="C159" s="4"/>
      <c r="D159" s="4"/>
      <c r="E159" s="96" t="s">
        <v>444</v>
      </c>
      <c r="F159" s="96"/>
      <c r="G159" s="9">
        <v>33.450000000000003</v>
      </c>
    </row>
    <row r="160" spans="1:7" ht="9.9499999999999993" customHeight="1">
      <c r="A160" s="4"/>
      <c r="B160" s="4"/>
      <c r="C160" s="4"/>
      <c r="D160" s="4"/>
      <c r="E160" s="92"/>
      <c r="F160" s="92"/>
      <c r="G160" s="92"/>
    </row>
    <row r="161" spans="1:7" ht="20.100000000000001" customHeight="1">
      <c r="A161" s="93" t="s">
        <v>261</v>
      </c>
      <c r="B161" s="93"/>
      <c r="C161" s="93"/>
      <c r="D161" s="93"/>
      <c r="E161" s="93"/>
      <c r="F161" s="93"/>
      <c r="G161" s="93"/>
    </row>
    <row r="162" spans="1:7" ht="15" customHeight="1">
      <c r="A162" s="94" t="s">
        <v>471</v>
      </c>
      <c r="B162" s="94"/>
      <c r="C162" s="25" t="s">
        <v>419</v>
      </c>
      <c r="D162" s="25" t="s">
        <v>420</v>
      </c>
      <c r="E162" s="25" t="s">
        <v>421</v>
      </c>
      <c r="F162" s="25" t="s">
        <v>422</v>
      </c>
      <c r="G162" s="25" t="s">
        <v>423</v>
      </c>
    </row>
    <row r="163" spans="1:7" ht="45.95" customHeight="1">
      <c r="A163" s="26" t="s">
        <v>491</v>
      </c>
      <c r="B163" s="27" t="s">
        <v>492</v>
      </c>
      <c r="C163" s="26" t="s">
        <v>21</v>
      </c>
      <c r="D163" s="26" t="s">
        <v>474</v>
      </c>
      <c r="E163" s="28">
        <v>3.5999999999999999E-3</v>
      </c>
      <c r="F163" s="29">
        <v>72.84</v>
      </c>
      <c r="G163" s="29">
        <v>0.26222400000000001</v>
      </c>
    </row>
    <row r="164" spans="1:7" ht="45.95" customHeight="1">
      <c r="A164" s="26" t="s">
        <v>487</v>
      </c>
      <c r="B164" s="27" t="s">
        <v>488</v>
      </c>
      <c r="C164" s="26" t="s">
        <v>21</v>
      </c>
      <c r="D164" s="26" t="s">
        <v>477</v>
      </c>
      <c r="E164" s="28">
        <v>8.3000000000000001E-3</v>
      </c>
      <c r="F164" s="29">
        <v>275.47000000000003</v>
      </c>
      <c r="G164" s="29">
        <v>2.2864010000000001</v>
      </c>
    </row>
    <row r="165" spans="1:7" ht="18" customHeight="1">
      <c r="A165" s="4"/>
      <c r="B165" s="4"/>
      <c r="C165" s="4"/>
      <c r="D165" s="4"/>
      <c r="E165" s="95" t="s">
        <v>486</v>
      </c>
      <c r="F165" s="95"/>
      <c r="G165" s="30">
        <v>2.5499999999999998</v>
      </c>
    </row>
    <row r="166" spans="1:7" ht="15" customHeight="1">
      <c r="A166" s="4"/>
      <c r="B166" s="4"/>
      <c r="C166" s="4"/>
      <c r="D166" s="4"/>
      <c r="E166" s="96" t="s">
        <v>444</v>
      </c>
      <c r="F166" s="96"/>
      <c r="G166" s="9">
        <v>2.54</v>
      </c>
    </row>
    <row r="167" spans="1:7" ht="9.9499999999999993" customHeight="1">
      <c r="A167" s="4"/>
      <c r="B167" s="4"/>
      <c r="C167" s="4"/>
      <c r="D167" s="4"/>
      <c r="E167" s="92"/>
      <c r="F167" s="92"/>
      <c r="G167" s="92"/>
    </row>
    <row r="168" spans="1:7" ht="20.100000000000001" customHeight="1">
      <c r="A168" s="93" t="s">
        <v>268</v>
      </c>
      <c r="B168" s="93"/>
      <c r="C168" s="93"/>
      <c r="D168" s="93"/>
      <c r="E168" s="93"/>
      <c r="F168" s="93"/>
      <c r="G168" s="93"/>
    </row>
    <row r="169" spans="1:7" ht="15" customHeight="1">
      <c r="A169" s="94" t="s">
        <v>418</v>
      </c>
      <c r="B169" s="94"/>
      <c r="C169" s="25" t="s">
        <v>419</v>
      </c>
      <c r="D169" s="25" t="s">
        <v>420</v>
      </c>
      <c r="E169" s="25" t="s">
        <v>421</v>
      </c>
      <c r="F169" s="25" t="s">
        <v>422</v>
      </c>
      <c r="G169" s="25" t="s">
        <v>423</v>
      </c>
    </row>
    <row r="170" spans="1:7" ht="21" customHeight="1">
      <c r="A170" s="26" t="s">
        <v>526</v>
      </c>
      <c r="B170" s="27" t="s">
        <v>527</v>
      </c>
      <c r="C170" s="26" t="s">
        <v>21</v>
      </c>
      <c r="D170" s="26" t="s">
        <v>38</v>
      </c>
      <c r="E170" s="28">
        <v>10.036099999999999</v>
      </c>
      <c r="F170" s="29">
        <v>2.9</v>
      </c>
      <c r="G170" s="29">
        <v>29.104690000000002</v>
      </c>
    </row>
    <row r="171" spans="1:7" ht="21" customHeight="1">
      <c r="A171" s="26" t="s">
        <v>528</v>
      </c>
      <c r="B171" s="27" t="s">
        <v>529</v>
      </c>
      <c r="C171" s="26" t="s">
        <v>21</v>
      </c>
      <c r="D171" s="26" t="s">
        <v>530</v>
      </c>
      <c r="E171" s="28">
        <v>4.1000000000000003E-3</v>
      </c>
      <c r="F171" s="29">
        <v>7.19</v>
      </c>
      <c r="G171" s="29">
        <v>2.9479000000000002E-2</v>
      </c>
    </row>
    <row r="172" spans="1:7" ht="21" customHeight="1">
      <c r="A172" s="26" t="s">
        <v>531</v>
      </c>
      <c r="B172" s="27" t="s">
        <v>532</v>
      </c>
      <c r="C172" s="26" t="s">
        <v>21</v>
      </c>
      <c r="D172" s="26" t="s">
        <v>63</v>
      </c>
      <c r="E172" s="28">
        <v>8.8800000000000004E-2</v>
      </c>
      <c r="F172" s="29">
        <v>10.66</v>
      </c>
      <c r="G172" s="29">
        <v>0.946608</v>
      </c>
    </row>
    <row r="173" spans="1:7" ht="15" customHeight="1">
      <c r="A173" s="26" t="s">
        <v>429</v>
      </c>
      <c r="B173" s="27" t="s">
        <v>430</v>
      </c>
      <c r="C173" s="26" t="s">
        <v>21</v>
      </c>
      <c r="D173" s="26" t="s">
        <v>428</v>
      </c>
      <c r="E173" s="28">
        <v>9.4000000000000004E-3</v>
      </c>
      <c r="F173" s="29">
        <v>16.28</v>
      </c>
      <c r="G173" s="29">
        <v>0.153032</v>
      </c>
    </row>
    <row r="174" spans="1:7" ht="21" customHeight="1">
      <c r="A174" s="26" t="s">
        <v>522</v>
      </c>
      <c r="B174" s="27" t="s">
        <v>523</v>
      </c>
      <c r="C174" s="26" t="s">
        <v>21</v>
      </c>
      <c r="D174" s="26" t="s">
        <v>63</v>
      </c>
      <c r="E174" s="28">
        <v>0.1056</v>
      </c>
      <c r="F174" s="29">
        <v>3.73</v>
      </c>
      <c r="G174" s="29">
        <v>0.39388800000000002</v>
      </c>
    </row>
    <row r="175" spans="1:7" ht="29.1" customHeight="1">
      <c r="A175" s="26" t="s">
        <v>533</v>
      </c>
      <c r="B175" s="27" t="s">
        <v>534</v>
      </c>
      <c r="C175" s="26" t="s">
        <v>21</v>
      </c>
      <c r="D175" s="26" t="s">
        <v>63</v>
      </c>
      <c r="E175" s="28">
        <v>0.33119999999999999</v>
      </c>
      <c r="F175" s="29">
        <v>20.56</v>
      </c>
      <c r="G175" s="29">
        <v>6.8094720000000004</v>
      </c>
    </row>
    <row r="176" spans="1:7" ht="15" customHeight="1">
      <c r="A176" s="4"/>
      <c r="B176" s="4"/>
      <c r="C176" s="4"/>
      <c r="D176" s="4"/>
      <c r="E176" s="95" t="s">
        <v>433</v>
      </c>
      <c r="F176" s="95"/>
      <c r="G176" s="30">
        <v>37.43</v>
      </c>
    </row>
    <row r="177" spans="1:7" ht="15" customHeight="1">
      <c r="A177" s="94" t="s">
        <v>434</v>
      </c>
      <c r="B177" s="94"/>
      <c r="C177" s="25" t="s">
        <v>419</v>
      </c>
      <c r="D177" s="25" t="s">
        <v>420</v>
      </c>
      <c r="E177" s="25" t="s">
        <v>421</v>
      </c>
      <c r="F177" s="25" t="s">
        <v>422</v>
      </c>
      <c r="G177" s="25" t="s">
        <v>423</v>
      </c>
    </row>
    <row r="178" spans="1:7" ht="15" customHeight="1">
      <c r="A178" s="26" t="s">
        <v>510</v>
      </c>
      <c r="B178" s="27" t="s">
        <v>511</v>
      </c>
      <c r="C178" s="26" t="s">
        <v>21</v>
      </c>
      <c r="D178" s="26" t="s">
        <v>216</v>
      </c>
      <c r="E178" s="28">
        <v>1.7093</v>
      </c>
      <c r="F178" s="29">
        <v>28.34</v>
      </c>
      <c r="G178" s="29">
        <v>48.441561999999998</v>
      </c>
    </row>
    <row r="179" spans="1:7" ht="15" customHeight="1">
      <c r="A179" s="26" t="s">
        <v>437</v>
      </c>
      <c r="B179" s="27" t="s">
        <v>438</v>
      </c>
      <c r="C179" s="26" t="s">
        <v>21</v>
      </c>
      <c r="D179" s="26" t="s">
        <v>216</v>
      </c>
      <c r="E179" s="28">
        <v>1.343</v>
      </c>
      <c r="F179" s="29">
        <v>22.95</v>
      </c>
      <c r="G179" s="29">
        <v>30.821850000000001</v>
      </c>
    </row>
    <row r="180" spans="1:7" ht="18" customHeight="1">
      <c r="A180" s="4"/>
      <c r="B180" s="4"/>
      <c r="C180" s="4"/>
      <c r="D180" s="4"/>
      <c r="E180" s="95" t="s">
        <v>439</v>
      </c>
      <c r="F180" s="95"/>
      <c r="G180" s="30">
        <v>79.260000000000005</v>
      </c>
    </row>
    <row r="181" spans="1:7" ht="15" customHeight="1">
      <c r="A181" s="94" t="s">
        <v>440</v>
      </c>
      <c r="B181" s="94"/>
      <c r="C181" s="25" t="s">
        <v>419</v>
      </c>
      <c r="D181" s="25" t="s">
        <v>420</v>
      </c>
      <c r="E181" s="25" t="s">
        <v>421</v>
      </c>
      <c r="F181" s="25" t="s">
        <v>422</v>
      </c>
      <c r="G181" s="25" t="s">
        <v>423</v>
      </c>
    </row>
    <row r="182" spans="1:7" ht="29.1" customHeight="1">
      <c r="A182" s="26" t="s">
        <v>504</v>
      </c>
      <c r="B182" s="27" t="s">
        <v>505</v>
      </c>
      <c r="C182" s="26" t="s">
        <v>21</v>
      </c>
      <c r="D182" s="26" t="s">
        <v>47</v>
      </c>
      <c r="E182" s="28">
        <v>3.27E-2</v>
      </c>
      <c r="F182" s="29">
        <v>553.97</v>
      </c>
      <c r="G182" s="29">
        <v>18.114819000000001</v>
      </c>
    </row>
    <row r="183" spans="1:7" ht="29.1" customHeight="1">
      <c r="A183" s="26" t="s">
        <v>535</v>
      </c>
      <c r="B183" s="27" t="s">
        <v>536</v>
      </c>
      <c r="C183" s="26" t="s">
        <v>21</v>
      </c>
      <c r="D183" s="26" t="s">
        <v>47</v>
      </c>
      <c r="E183" s="28">
        <v>7.1000000000000004E-3</v>
      </c>
      <c r="F183" s="29">
        <v>478.26</v>
      </c>
      <c r="G183" s="29">
        <v>3.3956460000000002</v>
      </c>
    </row>
    <row r="184" spans="1:7" ht="29.1" customHeight="1">
      <c r="A184" s="26" t="s">
        <v>537</v>
      </c>
      <c r="B184" s="27" t="s">
        <v>538</v>
      </c>
      <c r="C184" s="26" t="s">
        <v>21</v>
      </c>
      <c r="D184" s="26" t="s">
        <v>47</v>
      </c>
      <c r="E184" s="28">
        <v>4.19E-2</v>
      </c>
      <c r="F184" s="29">
        <v>464.93</v>
      </c>
      <c r="G184" s="29">
        <v>19.480567000000001</v>
      </c>
    </row>
    <row r="185" spans="1:7" ht="29.1" customHeight="1">
      <c r="A185" s="26" t="s">
        <v>539</v>
      </c>
      <c r="B185" s="27" t="s">
        <v>540</v>
      </c>
      <c r="C185" s="26" t="s">
        <v>21</v>
      </c>
      <c r="D185" s="26" t="s">
        <v>47</v>
      </c>
      <c r="E185" s="28">
        <v>2.52E-2</v>
      </c>
      <c r="F185" s="29">
        <v>2999.65</v>
      </c>
      <c r="G185" s="29">
        <v>75.591179999999994</v>
      </c>
    </row>
    <row r="186" spans="1:7" ht="21" customHeight="1">
      <c r="A186" s="26" t="s">
        <v>541</v>
      </c>
      <c r="B186" s="27" t="s">
        <v>542</v>
      </c>
      <c r="C186" s="26" t="s">
        <v>21</v>
      </c>
      <c r="D186" s="26" t="s">
        <v>23</v>
      </c>
      <c r="E186" s="28">
        <v>0.49</v>
      </c>
      <c r="F186" s="29">
        <v>6.6</v>
      </c>
      <c r="G186" s="29">
        <v>3.234</v>
      </c>
    </row>
    <row r="187" spans="1:7" ht="15" customHeight="1">
      <c r="A187" s="4"/>
      <c r="B187" s="4"/>
      <c r="C187" s="4"/>
      <c r="D187" s="4"/>
      <c r="E187" s="95" t="s">
        <v>443</v>
      </c>
      <c r="F187" s="95"/>
      <c r="G187" s="30">
        <v>119.81</v>
      </c>
    </row>
    <row r="188" spans="1:7" ht="15" customHeight="1">
      <c r="A188" s="4"/>
      <c r="B188" s="4"/>
      <c r="C188" s="4"/>
      <c r="D188" s="4"/>
      <c r="E188" s="96" t="s">
        <v>444</v>
      </c>
      <c r="F188" s="96"/>
      <c r="G188" s="9">
        <v>236.46</v>
      </c>
    </row>
    <row r="189" spans="1:7" ht="9.9499999999999993" customHeight="1">
      <c r="A189" s="4"/>
      <c r="B189" s="4"/>
      <c r="C189" s="4"/>
      <c r="D189" s="4"/>
      <c r="E189" s="92"/>
      <c r="F189" s="92"/>
      <c r="G189" s="92"/>
    </row>
    <row r="190" spans="1:7" ht="20.100000000000001" customHeight="1">
      <c r="A190" s="93" t="s">
        <v>269</v>
      </c>
      <c r="B190" s="93"/>
      <c r="C190" s="93"/>
      <c r="D190" s="93"/>
      <c r="E190" s="93"/>
      <c r="F190" s="93"/>
      <c r="G190" s="93"/>
    </row>
    <row r="191" spans="1:7" ht="15" customHeight="1">
      <c r="A191" s="94" t="s">
        <v>418</v>
      </c>
      <c r="B191" s="94"/>
      <c r="C191" s="25" t="s">
        <v>419</v>
      </c>
      <c r="D191" s="25" t="s">
        <v>420</v>
      </c>
      <c r="E191" s="25" t="s">
        <v>421</v>
      </c>
      <c r="F191" s="25" t="s">
        <v>422</v>
      </c>
      <c r="G191" s="25" t="s">
        <v>423</v>
      </c>
    </row>
    <row r="192" spans="1:7" ht="15" customHeight="1">
      <c r="A192" s="26" t="s">
        <v>543</v>
      </c>
      <c r="B192" s="27" t="s">
        <v>544</v>
      </c>
      <c r="C192" s="26" t="s">
        <v>21</v>
      </c>
      <c r="D192" s="26" t="s">
        <v>38</v>
      </c>
      <c r="E192" s="28">
        <v>1.41E-2</v>
      </c>
      <c r="F192" s="29">
        <v>2.39</v>
      </c>
      <c r="G192" s="29">
        <v>3.3699E-2</v>
      </c>
    </row>
    <row r="193" spans="1:7" ht="21" customHeight="1">
      <c r="A193" s="26" t="s">
        <v>545</v>
      </c>
      <c r="B193" s="27" t="s">
        <v>546</v>
      </c>
      <c r="C193" s="26" t="s">
        <v>21</v>
      </c>
      <c r="D193" s="26" t="s">
        <v>63</v>
      </c>
      <c r="E193" s="28">
        <v>1.0353000000000001</v>
      </c>
      <c r="F193" s="29">
        <v>52.75</v>
      </c>
      <c r="G193" s="29">
        <v>54.612074999999997</v>
      </c>
    </row>
    <row r="194" spans="1:7" ht="15" customHeight="1">
      <c r="A194" s="4"/>
      <c r="B194" s="4"/>
      <c r="C194" s="4"/>
      <c r="D194" s="4"/>
      <c r="E194" s="95" t="s">
        <v>433</v>
      </c>
      <c r="F194" s="95"/>
      <c r="G194" s="30">
        <v>54.64</v>
      </c>
    </row>
    <row r="195" spans="1:7" ht="15" customHeight="1">
      <c r="A195" s="94" t="s">
        <v>434</v>
      </c>
      <c r="B195" s="94"/>
      <c r="C195" s="25" t="s">
        <v>419</v>
      </c>
      <c r="D195" s="25" t="s">
        <v>420</v>
      </c>
      <c r="E195" s="25" t="s">
        <v>421</v>
      </c>
      <c r="F195" s="25" t="s">
        <v>422</v>
      </c>
      <c r="G195" s="25" t="s">
        <v>423</v>
      </c>
    </row>
    <row r="196" spans="1:7" ht="21" customHeight="1">
      <c r="A196" s="26" t="s">
        <v>547</v>
      </c>
      <c r="B196" s="27" t="s">
        <v>548</v>
      </c>
      <c r="C196" s="26" t="s">
        <v>21</v>
      </c>
      <c r="D196" s="26" t="s">
        <v>216</v>
      </c>
      <c r="E196" s="28">
        <v>0.25330000000000003</v>
      </c>
      <c r="F196" s="29">
        <v>23.32</v>
      </c>
      <c r="G196" s="29">
        <v>5.9069560000000001</v>
      </c>
    </row>
    <row r="197" spans="1:7" ht="21" customHeight="1">
      <c r="A197" s="26" t="s">
        <v>457</v>
      </c>
      <c r="B197" s="27" t="s">
        <v>458</v>
      </c>
      <c r="C197" s="26" t="s">
        <v>21</v>
      </c>
      <c r="D197" s="26" t="s">
        <v>216</v>
      </c>
      <c r="E197" s="28">
        <v>0.25330000000000003</v>
      </c>
      <c r="F197" s="29">
        <v>27.62</v>
      </c>
      <c r="G197" s="29">
        <v>6.9961460000000004</v>
      </c>
    </row>
    <row r="198" spans="1:7" ht="18" customHeight="1">
      <c r="A198" s="4"/>
      <c r="B198" s="4"/>
      <c r="C198" s="4"/>
      <c r="D198" s="4"/>
      <c r="E198" s="95" t="s">
        <v>439</v>
      </c>
      <c r="F198" s="95"/>
      <c r="G198" s="30">
        <v>12.91</v>
      </c>
    </row>
    <row r="199" spans="1:7" ht="15" customHeight="1">
      <c r="A199" s="4"/>
      <c r="B199" s="4"/>
      <c r="C199" s="4"/>
      <c r="D199" s="4"/>
      <c r="E199" s="96" t="s">
        <v>444</v>
      </c>
      <c r="F199" s="96"/>
      <c r="G199" s="9">
        <v>67.53</v>
      </c>
    </row>
    <row r="200" spans="1:7" ht="9.9499999999999993" customHeight="1">
      <c r="A200" s="4"/>
      <c r="B200" s="4"/>
      <c r="C200" s="4"/>
      <c r="D200" s="4"/>
      <c r="E200" s="92"/>
      <c r="F200" s="92"/>
      <c r="G200" s="92"/>
    </row>
    <row r="201" spans="1:7" ht="20.100000000000001" customHeight="1">
      <c r="A201" s="93" t="s">
        <v>271</v>
      </c>
      <c r="B201" s="93"/>
      <c r="C201" s="93"/>
      <c r="D201" s="93"/>
      <c r="E201" s="93"/>
      <c r="F201" s="93"/>
      <c r="G201" s="93"/>
    </row>
    <row r="202" spans="1:7" ht="15" customHeight="1">
      <c r="A202" s="94" t="s">
        <v>471</v>
      </c>
      <c r="B202" s="94"/>
      <c r="C202" s="25" t="s">
        <v>419</v>
      </c>
      <c r="D202" s="25" t="s">
        <v>420</v>
      </c>
      <c r="E202" s="25" t="s">
        <v>421</v>
      </c>
      <c r="F202" s="25" t="s">
        <v>422</v>
      </c>
      <c r="G202" s="25" t="s">
        <v>423</v>
      </c>
    </row>
    <row r="203" spans="1:7" ht="45.95" customHeight="1">
      <c r="A203" s="26" t="s">
        <v>549</v>
      </c>
      <c r="B203" s="27" t="s">
        <v>550</v>
      </c>
      <c r="C203" s="26" t="s">
        <v>21</v>
      </c>
      <c r="D203" s="26" t="s">
        <v>474</v>
      </c>
      <c r="E203" s="28">
        <v>0.1575</v>
      </c>
      <c r="F203" s="29">
        <v>59.97</v>
      </c>
      <c r="G203" s="29">
        <v>9.4452750000000005</v>
      </c>
    </row>
    <row r="204" spans="1:7" ht="45.95" customHeight="1">
      <c r="A204" s="26" t="s">
        <v>551</v>
      </c>
      <c r="B204" s="27" t="s">
        <v>552</v>
      </c>
      <c r="C204" s="26" t="s">
        <v>21</v>
      </c>
      <c r="D204" s="26" t="s">
        <v>477</v>
      </c>
      <c r="E204" s="28">
        <v>7.7299999999999994E-2</v>
      </c>
      <c r="F204" s="29">
        <v>146.52000000000001</v>
      </c>
      <c r="G204" s="29">
        <v>11.325996</v>
      </c>
    </row>
    <row r="205" spans="1:7" ht="18" customHeight="1">
      <c r="A205" s="4"/>
      <c r="B205" s="4"/>
      <c r="C205" s="4"/>
      <c r="D205" s="4"/>
      <c r="E205" s="95" t="s">
        <v>486</v>
      </c>
      <c r="F205" s="95"/>
      <c r="G205" s="30">
        <v>20.78</v>
      </c>
    </row>
    <row r="206" spans="1:7" ht="15" customHeight="1">
      <c r="A206" s="94" t="s">
        <v>418</v>
      </c>
      <c r="B206" s="94"/>
      <c r="C206" s="25" t="s">
        <v>419</v>
      </c>
      <c r="D206" s="25" t="s">
        <v>420</v>
      </c>
      <c r="E206" s="25" t="s">
        <v>421</v>
      </c>
      <c r="F206" s="25" t="s">
        <v>422</v>
      </c>
      <c r="G206" s="25" t="s">
        <v>423</v>
      </c>
    </row>
    <row r="207" spans="1:7" ht="21" customHeight="1">
      <c r="A207" s="26" t="s">
        <v>553</v>
      </c>
      <c r="B207" s="27" t="s">
        <v>554</v>
      </c>
      <c r="C207" s="26" t="s">
        <v>21</v>
      </c>
      <c r="D207" s="26" t="s">
        <v>38</v>
      </c>
      <c r="E207" s="28">
        <v>75.000699999999995</v>
      </c>
      <c r="F207" s="29">
        <v>5.17</v>
      </c>
      <c r="G207" s="29">
        <v>387.75361900000001</v>
      </c>
    </row>
    <row r="208" spans="1:7" ht="21" customHeight="1">
      <c r="A208" s="26" t="s">
        <v>555</v>
      </c>
      <c r="B208" s="27" t="s">
        <v>556</v>
      </c>
      <c r="C208" s="26" t="s">
        <v>21</v>
      </c>
      <c r="D208" s="26" t="s">
        <v>38</v>
      </c>
      <c r="E208" s="28">
        <v>33.6</v>
      </c>
      <c r="F208" s="29">
        <v>3.21</v>
      </c>
      <c r="G208" s="29">
        <v>107.85599999999999</v>
      </c>
    </row>
    <row r="209" spans="1:7" ht="21" customHeight="1">
      <c r="A209" s="26" t="s">
        <v>528</v>
      </c>
      <c r="B209" s="27" t="s">
        <v>529</v>
      </c>
      <c r="C209" s="26" t="s">
        <v>21</v>
      </c>
      <c r="D209" s="26" t="s">
        <v>530</v>
      </c>
      <c r="E209" s="28">
        <v>1.2200000000000001E-2</v>
      </c>
      <c r="F209" s="29">
        <v>7.19</v>
      </c>
      <c r="G209" s="29">
        <v>8.7718000000000004E-2</v>
      </c>
    </row>
    <row r="210" spans="1:7" ht="29.1" customHeight="1">
      <c r="A210" s="26" t="s">
        <v>557</v>
      </c>
      <c r="B210" s="27" t="s">
        <v>558</v>
      </c>
      <c r="C210" s="26" t="s">
        <v>21</v>
      </c>
      <c r="D210" s="26" t="s">
        <v>38</v>
      </c>
      <c r="E210" s="28">
        <v>2</v>
      </c>
      <c r="F210" s="29">
        <v>52.71</v>
      </c>
      <c r="G210" s="29">
        <v>105.42</v>
      </c>
    </row>
    <row r="211" spans="1:7" ht="21" customHeight="1">
      <c r="A211" s="26" t="s">
        <v>531</v>
      </c>
      <c r="B211" s="27" t="s">
        <v>532</v>
      </c>
      <c r="C211" s="26" t="s">
        <v>21</v>
      </c>
      <c r="D211" s="26" t="s">
        <v>63</v>
      </c>
      <c r="E211" s="28">
        <v>0.26640000000000003</v>
      </c>
      <c r="F211" s="29">
        <v>10.66</v>
      </c>
      <c r="G211" s="29">
        <v>2.8398240000000001</v>
      </c>
    </row>
    <row r="212" spans="1:7" ht="15" customHeight="1">
      <c r="A212" s="26" t="s">
        <v>429</v>
      </c>
      <c r="B212" s="27" t="s">
        <v>430</v>
      </c>
      <c r="C212" s="26" t="s">
        <v>21</v>
      </c>
      <c r="D212" s="26" t="s">
        <v>428</v>
      </c>
      <c r="E212" s="28">
        <v>2.81E-2</v>
      </c>
      <c r="F212" s="29">
        <v>16.28</v>
      </c>
      <c r="G212" s="29">
        <v>0.45746799999999999</v>
      </c>
    </row>
    <row r="213" spans="1:7" ht="21" customHeight="1">
      <c r="A213" s="26" t="s">
        <v>522</v>
      </c>
      <c r="B213" s="27" t="s">
        <v>523</v>
      </c>
      <c r="C213" s="26" t="s">
        <v>21</v>
      </c>
      <c r="D213" s="26" t="s">
        <v>63</v>
      </c>
      <c r="E213" s="28">
        <v>0.31680000000000003</v>
      </c>
      <c r="F213" s="29">
        <v>3.73</v>
      </c>
      <c r="G213" s="29">
        <v>1.181664</v>
      </c>
    </row>
    <row r="214" spans="1:7" ht="29.1" customHeight="1">
      <c r="A214" s="26" t="s">
        <v>533</v>
      </c>
      <c r="B214" s="27" t="s">
        <v>534</v>
      </c>
      <c r="C214" s="26" t="s">
        <v>21</v>
      </c>
      <c r="D214" s="26" t="s">
        <v>63</v>
      </c>
      <c r="E214" s="28">
        <v>0.99360000000000004</v>
      </c>
      <c r="F214" s="29">
        <v>20.56</v>
      </c>
      <c r="G214" s="29">
        <v>20.428415999999999</v>
      </c>
    </row>
    <row r="215" spans="1:7" ht="15" customHeight="1">
      <c r="A215" s="4"/>
      <c r="B215" s="4"/>
      <c r="C215" s="4"/>
      <c r="D215" s="4"/>
      <c r="E215" s="95" t="s">
        <v>433</v>
      </c>
      <c r="F215" s="95"/>
      <c r="G215" s="30">
        <v>626.03</v>
      </c>
    </row>
    <row r="216" spans="1:7" ht="15" customHeight="1">
      <c r="A216" s="94" t="s">
        <v>434</v>
      </c>
      <c r="B216" s="94"/>
      <c r="C216" s="25" t="s">
        <v>419</v>
      </c>
      <c r="D216" s="25" t="s">
        <v>420</v>
      </c>
      <c r="E216" s="25" t="s">
        <v>421</v>
      </c>
      <c r="F216" s="25" t="s">
        <v>422</v>
      </c>
      <c r="G216" s="25" t="s">
        <v>423</v>
      </c>
    </row>
    <row r="217" spans="1:7" ht="15" customHeight="1">
      <c r="A217" s="26" t="s">
        <v>510</v>
      </c>
      <c r="B217" s="27" t="s">
        <v>511</v>
      </c>
      <c r="C217" s="26" t="s">
        <v>21</v>
      </c>
      <c r="D217" s="26" t="s">
        <v>216</v>
      </c>
      <c r="E217" s="28">
        <v>16.432400000000001</v>
      </c>
      <c r="F217" s="29">
        <v>28.34</v>
      </c>
      <c r="G217" s="29">
        <v>465.69421599999998</v>
      </c>
    </row>
    <row r="218" spans="1:7" ht="15" customHeight="1">
      <c r="A218" s="26" t="s">
        <v>437</v>
      </c>
      <c r="B218" s="27" t="s">
        <v>438</v>
      </c>
      <c r="C218" s="26" t="s">
        <v>21</v>
      </c>
      <c r="D218" s="26" t="s">
        <v>216</v>
      </c>
      <c r="E218" s="28">
        <v>12.911199999999999</v>
      </c>
      <c r="F218" s="29">
        <v>22.95</v>
      </c>
      <c r="G218" s="29">
        <v>296.31204000000002</v>
      </c>
    </row>
    <row r="219" spans="1:7" ht="18" customHeight="1">
      <c r="A219" s="4"/>
      <c r="B219" s="4"/>
      <c r="C219" s="4"/>
      <c r="D219" s="4"/>
      <c r="E219" s="95" t="s">
        <v>439</v>
      </c>
      <c r="F219" s="95"/>
      <c r="G219" s="30">
        <v>762</v>
      </c>
    </row>
    <row r="220" spans="1:7" ht="15" customHeight="1">
      <c r="A220" s="94" t="s">
        <v>440</v>
      </c>
      <c r="B220" s="94"/>
      <c r="C220" s="25" t="s">
        <v>419</v>
      </c>
      <c r="D220" s="25" t="s">
        <v>420</v>
      </c>
      <c r="E220" s="25" t="s">
        <v>421</v>
      </c>
      <c r="F220" s="25" t="s">
        <v>422</v>
      </c>
      <c r="G220" s="25" t="s">
        <v>423</v>
      </c>
    </row>
    <row r="221" spans="1:7" ht="29.1" customHeight="1">
      <c r="A221" s="26" t="s">
        <v>504</v>
      </c>
      <c r="B221" s="27" t="s">
        <v>505</v>
      </c>
      <c r="C221" s="26" t="s">
        <v>21</v>
      </c>
      <c r="D221" s="26" t="s">
        <v>47</v>
      </c>
      <c r="E221" s="28">
        <v>0.76849999999999996</v>
      </c>
      <c r="F221" s="29">
        <v>553.97</v>
      </c>
      <c r="G221" s="29">
        <v>425.72594500000002</v>
      </c>
    </row>
    <row r="222" spans="1:7" ht="29.1" customHeight="1">
      <c r="A222" s="26" t="s">
        <v>535</v>
      </c>
      <c r="B222" s="27" t="s">
        <v>536</v>
      </c>
      <c r="C222" s="26" t="s">
        <v>21</v>
      </c>
      <c r="D222" s="26" t="s">
        <v>47</v>
      </c>
      <c r="E222" s="28">
        <v>6.9000000000000006E-2</v>
      </c>
      <c r="F222" s="29">
        <v>478.26</v>
      </c>
      <c r="G222" s="29">
        <v>32.999940000000002</v>
      </c>
    </row>
    <row r="223" spans="1:7" ht="21" customHeight="1">
      <c r="A223" s="26" t="s">
        <v>559</v>
      </c>
      <c r="B223" s="27" t="s">
        <v>560</v>
      </c>
      <c r="C223" s="26" t="s">
        <v>21</v>
      </c>
      <c r="D223" s="26" t="s">
        <v>428</v>
      </c>
      <c r="E223" s="28">
        <v>3.9487999999999999</v>
      </c>
      <c r="F223" s="29">
        <v>10.8</v>
      </c>
      <c r="G223" s="29">
        <v>42.647039999999997</v>
      </c>
    </row>
    <row r="224" spans="1:7" ht="21" customHeight="1">
      <c r="A224" s="26" t="s">
        <v>561</v>
      </c>
      <c r="B224" s="27" t="s">
        <v>562</v>
      </c>
      <c r="C224" s="26" t="s">
        <v>21</v>
      </c>
      <c r="D224" s="26" t="s">
        <v>428</v>
      </c>
      <c r="E224" s="28">
        <v>1.9743999999999999</v>
      </c>
      <c r="F224" s="29">
        <v>11.36</v>
      </c>
      <c r="G224" s="29">
        <v>22.429183999999999</v>
      </c>
    </row>
    <row r="225" spans="1:7" ht="29.1" customHeight="1">
      <c r="A225" s="26" t="s">
        <v>537</v>
      </c>
      <c r="B225" s="27" t="s">
        <v>538</v>
      </c>
      <c r="C225" s="26" t="s">
        <v>21</v>
      </c>
      <c r="D225" s="26" t="s">
        <v>47</v>
      </c>
      <c r="E225" s="28">
        <v>0.3024</v>
      </c>
      <c r="F225" s="29">
        <v>464.93</v>
      </c>
      <c r="G225" s="29">
        <v>140.594832</v>
      </c>
    </row>
    <row r="226" spans="1:7" ht="21" customHeight="1">
      <c r="A226" s="26" t="s">
        <v>563</v>
      </c>
      <c r="B226" s="27" t="s">
        <v>564</v>
      </c>
      <c r="C226" s="26" t="s">
        <v>21</v>
      </c>
      <c r="D226" s="26" t="s">
        <v>47</v>
      </c>
      <c r="E226" s="28">
        <v>9.8400000000000001E-2</v>
      </c>
      <c r="F226" s="29">
        <v>1003.4</v>
      </c>
      <c r="G226" s="29">
        <v>98.734560000000002</v>
      </c>
    </row>
    <row r="227" spans="1:7" ht="21" customHeight="1">
      <c r="A227" s="26" t="s">
        <v>565</v>
      </c>
      <c r="B227" s="27" t="s">
        <v>566</v>
      </c>
      <c r="C227" s="26" t="s">
        <v>21</v>
      </c>
      <c r="D227" s="26" t="s">
        <v>47</v>
      </c>
      <c r="E227" s="28">
        <v>5.9799999999999999E-2</v>
      </c>
      <c r="F227" s="29">
        <v>1041.9100000000001</v>
      </c>
      <c r="G227" s="29">
        <v>62.306218000000001</v>
      </c>
    </row>
    <row r="228" spans="1:7" ht="29.1" customHeight="1">
      <c r="A228" s="26" t="s">
        <v>567</v>
      </c>
      <c r="B228" s="27" t="s">
        <v>568</v>
      </c>
      <c r="C228" s="26" t="s">
        <v>21</v>
      </c>
      <c r="D228" s="26" t="s">
        <v>47</v>
      </c>
      <c r="E228" s="28">
        <v>0.1232</v>
      </c>
      <c r="F228" s="29">
        <v>2454.4499999999998</v>
      </c>
      <c r="G228" s="29">
        <v>302.38824</v>
      </c>
    </row>
    <row r="229" spans="1:7" ht="29.1" customHeight="1">
      <c r="A229" s="26" t="s">
        <v>569</v>
      </c>
      <c r="B229" s="27" t="s">
        <v>570</v>
      </c>
      <c r="C229" s="26" t="s">
        <v>21</v>
      </c>
      <c r="D229" s="26" t="s">
        <v>47</v>
      </c>
      <c r="E229" s="28">
        <v>3.2000000000000001E-2</v>
      </c>
      <c r="F229" s="29">
        <v>3239.45</v>
      </c>
      <c r="G229" s="29">
        <v>103.66240000000001</v>
      </c>
    </row>
    <row r="230" spans="1:7" ht="29.1" customHeight="1">
      <c r="A230" s="26" t="s">
        <v>571</v>
      </c>
      <c r="B230" s="27" t="s">
        <v>572</v>
      </c>
      <c r="C230" s="26" t="s">
        <v>21</v>
      </c>
      <c r="D230" s="26" t="s">
        <v>23</v>
      </c>
      <c r="E230" s="28">
        <v>2.25</v>
      </c>
      <c r="F230" s="29">
        <v>3.26</v>
      </c>
      <c r="G230" s="29">
        <v>7.335</v>
      </c>
    </row>
    <row r="231" spans="1:7" ht="15" customHeight="1">
      <c r="A231" s="4"/>
      <c r="B231" s="4"/>
      <c r="C231" s="4"/>
      <c r="D231" s="4"/>
      <c r="E231" s="95" t="s">
        <v>443</v>
      </c>
      <c r="F231" s="95"/>
      <c r="G231" s="30">
        <v>1238.83</v>
      </c>
    </row>
    <row r="232" spans="1:7" ht="15" customHeight="1">
      <c r="A232" s="4"/>
      <c r="B232" s="4"/>
      <c r="C232" s="4"/>
      <c r="D232" s="4"/>
      <c r="E232" s="96" t="s">
        <v>444</v>
      </c>
      <c r="F232" s="96"/>
      <c r="G232" s="9">
        <v>2647.5</v>
      </c>
    </row>
    <row r="233" spans="1:7" ht="9.9499999999999993" customHeight="1">
      <c r="A233" s="4"/>
      <c r="B233" s="4"/>
      <c r="C233" s="4"/>
      <c r="D233" s="4"/>
      <c r="E233" s="92"/>
      <c r="F233" s="92"/>
      <c r="G233" s="92"/>
    </row>
    <row r="234" spans="1:7" ht="20.100000000000001" customHeight="1">
      <c r="A234" s="93" t="s">
        <v>274</v>
      </c>
      <c r="B234" s="93"/>
      <c r="C234" s="93"/>
      <c r="D234" s="93"/>
      <c r="E234" s="93"/>
      <c r="F234" s="93"/>
      <c r="G234" s="93"/>
    </row>
    <row r="235" spans="1:7" ht="15" customHeight="1">
      <c r="A235" s="94" t="s">
        <v>471</v>
      </c>
      <c r="B235" s="94"/>
      <c r="C235" s="25" t="s">
        <v>419</v>
      </c>
      <c r="D235" s="25" t="s">
        <v>420</v>
      </c>
      <c r="E235" s="25" t="s">
        <v>421</v>
      </c>
      <c r="F235" s="25" t="s">
        <v>422</v>
      </c>
      <c r="G235" s="25" t="s">
        <v>423</v>
      </c>
    </row>
    <row r="236" spans="1:7" ht="45.95" customHeight="1">
      <c r="A236" s="26" t="s">
        <v>549</v>
      </c>
      <c r="B236" s="27" t="s">
        <v>550</v>
      </c>
      <c r="C236" s="26" t="s">
        <v>21</v>
      </c>
      <c r="D236" s="26" t="s">
        <v>474</v>
      </c>
      <c r="E236" s="28">
        <v>4.02E-2</v>
      </c>
      <c r="F236" s="29">
        <v>59.97</v>
      </c>
      <c r="G236" s="29">
        <v>2.4107940000000001</v>
      </c>
    </row>
    <row r="237" spans="1:7" ht="45.95" customHeight="1">
      <c r="A237" s="26" t="s">
        <v>551</v>
      </c>
      <c r="B237" s="27" t="s">
        <v>552</v>
      </c>
      <c r="C237" s="26" t="s">
        <v>21</v>
      </c>
      <c r="D237" s="26" t="s">
        <v>477</v>
      </c>
      <c r="E237" s="28">
        <v>1.9699999999999999E-2</v>
      </c>
      <c r="F237" s="29">
        <v>146.52000000000001</v>
      </c>
      <c r="G237" s="29">
        <v>2.886444</v>
      </c>
    </row>
    <row r="238" spans="1:7" ht="18" customHeight="1">
      <c r="A238" s="4"/>
      <c r="B238" s="4"/>
      <c r="C238" s="4"/>
      <c r="D238" s="4"/>
      <c r="E238" s="95" t="s">
        <v>486</v>
      </c>
      <c r="F238" s="95"/>
      <c r="G238" s="30">
        <v>5.3</v>
      </c>
    </row>
    <row r="239" spans="1:7" ht="15" customHeight="1">
      <c r="A239" s="94" t="s">
        <v>418</v>
      </c>
      <c r="B239" s="94"/>
      <c r="C239" s="25" t="s">
        <v>419</v>
      </c>
      <c r="D239" s="25" t="s">
        <v>420</v>
      </c>
      <c r="E239" s="25" t="s">
        <v>421</v>
      </c>
      <c r="F239" s="25" t="s">
        <v>422</v>
      </c>
      <c r="G239" s="25" t="s">
        <v>423</v>
      </c>
    </row>
    <row r="240" spans="1:7" ht="21" customHeight="1">
      <c r="A240" s="26" t="s">
        <v>526</v>
      </c>
      <c r="B240" s="27" t="s">
        <v>527</v>
      </c>
      <c r="C240" s="26" t="s">
        <v>21</v>
      </c>
      <c r="D240" s="26" t="s">
        <v>38</v>
      </c>
      <c r="E240" s="28">
        <v>31.351299999999998</v>
      </c>
      <c r="F240" s="29">
        <v>2.9</v>
      </c>
      <c r="G240" s="29">
        <v>90.918769999999995</v>
      </c>
    </row>
    <row r="241" spans="1:7" ht="21" customHeight="1">
      <c r="A241" s="26" t="s">
        <v>528</v>
      </c>
      <c r="B241" s="27" t="s">
        <v>529</v>
      </c>
      <c r="C241" s="26" t="s">
        <v>21</v>
      </c>
      <c r="D241" s="26" t="s">
        <v>530</v>
      </c>
      <c r="E241" s="28">
        <v>8.2000000000000007E-3</v>
      </c>
      <c r="F241" s="29">
        <v>7.19</v>
      </c>
      <c r="G241" s="29">
        <v>5.8958000000000003E-2</v>
      </c>
    </row>
    <row r="242" spans="1:7" ht="21" customHeight="1">
      <c r="A242" s="26" t="s">
        <v>531</v>
      </c>
      <c r="B242" s="27" t="s">
        <v>532</v>
      </c>
      <c r="C242" s="26" t="s">
        <v>21</v>
      </c>
      <c r="D242" s="26" t="s">
        <v>63</v>
      </c>
      <c r="E242" s="28">
        <v>0.17760000000000001</v>
      </c>
      <c r="F242" s="29">
        <v>10.66</v>
      </c>
      <c r="G242" s="29">
        <v>1.893216</v>
      </c>
    </row>
    <row r="243" spans="1:7" ht="15" customHeight="1">
      <c r="A243" s="26" t="s">
        <v>429</v>
      </c>
      <c r="B243" s="27" t="s">
        <v>430</v>
      </c>
      <c r="C243" s="26" t="s">
        <v>21</v>
      </c>
      <c r="D243" s="26" t="s">
        <v>428</v>
      </c>
      <c r="E243" s="28">
        <v>1.8700000000000001E-2</v>
      </c>
      <c r="F243" s="29">
        <v>16.28</v>
      </c>
      <c r="G243" s="29">
        <v>0.30443599999999998</v>
      </c>
    </row>
    <row r="244" spans="1:7" ht="21" customHeight="1">
      <c r="A244" s="26" t="s">
        <v>522</v>
      </c>
      <c r="B244" s="27" t="s">
        <v>523</v>
      </c>
      <c r="C244" s="26" t="s">
        <v>21</v>
      </c>
      <c r="D244" s="26" t="s">
        <v>63</v>
      </c>
      <c r="E244" s="28">
        <v>0.2112</v>
      </c>
      <c r="F244" s="29">
        <v>3.73</v>
      </c>
      <c r="G244" s="29">
        <v>0.78777600000000003</v>
      </c>
    </row>
    <row r="245" spans="1:7" ht="29.1" customHeight="1">
      <c r="A245" s="26" t="s">
        <v>533</v>
      </c>
      <c r="B245" s="27" t="s">
        <v>534</v>
      </c>
      <c r="C245" s="26" t="s">
        <v>21</v>
      </c>
      <c r="D245" s="26" t="s">
        <v>63</v>
      </c>
      <c r="E245" s="28">
        <v>0.66239999999999999</v>
      </c>
      <c r="F245" s="29">
        <v>20.56</v>
      </c>
      <c r="G245" s="29">
        <v>13.618944000000001</v>
      </c>
    </row>
    <row r="246" spans="1:7" ht="15" customHeight="1">
      <c r="A246" s="4"/>
      <c r="B246" s="4"/>
      <c r="C246" s="4"/>
      <c r="D246" s="4"/>
      <c r="E246" s="95" t="s">
        <v>433</v>
      </c>
      <c r="F246" s="95"/>
      <c r="G246" s="30">
        <v>107.58</v>
      </c>
    </row>
    <row r="247" spans="1:7" ht="15" customHeight="1">
      <c r="A247" s="94" t="s">
        <v>434</v>
      </c>
      <c r="B247" s="94"/>
      <c r="C247" s="25" t="s">
        <v>419</v>
      </c>
      <c r="D247" s="25" t="s">
        <v>420</v>
      </c>
      <c r="E247" s="25" t="s">
        <v>421</v>
      </c>
      <c r="F247" s="25" t="s">
        <v>422</v>
      </c>
      <c r="G247" s="25" t="s">
        <v>423</v>
      </c>
    </row>
    <row r="248" spans="1:7" ht="15" customHeight="1">
      <c r="A248" s="26" t="s">
        <v>510</v>
      </c>
      <c r="B248" s="27" t="s">
        <v>511</v>
      </c>
      <c r="C248" s="26" t="s">
        <v>21</v>
      </c>
      <c r="D248" s="26" t="s">
        <v>216</v>
      </c>
      <c r="E248" s="28">
        <v>6.1494999999999997</v>
      </c>
      <c r="F248" s="29">
        <v>28.34</v>
      </c>
      <c r="G248" s="29">
        <v>174.27682999999999</v>
      </c>
    </row>
    <row r="249" spans="1:7" ht="15" customHeight="1">
      <c r="A249" s="26" t="s">
        <v>437</v>
      </c>
      <c r="B249" s="27" t="s">
        <v>438</v>
      </c>
      <c r="C249" s="26" t="s">
        <v>21</v>
      </c>
      <c r="D249" s="26" t="s">
        <v>216</v>
      </c>
      <c r="E249" s="28">
        <v>4.8318000000000003</v>
      </c>
      <c r="F249" s="29">
        <v>22.95</v>
      </c>
      <c r="G249" s="29">
        <v>110.88981</v>
      </c>
    </row>
    <row r="250" spans="1:7" ht="18" customHeight="1">
      <c r="A250" s="4"/>
      <c r="B250" s="4"/>
      <c r="C250" s="4"/>
      <c r="D250" s="4"/>
      <c r="E250" s="95" t="s">
        <v>439</v>
      </c>
      <c r="F250" s="95"/>
      <c r="G250" s="30">
        <v>285.17</v>
      </c>
    </row>
    <row r="251" spans="1:7" ht="15" customHeight="1">
      <c r="A251" s="94" t="s">
        <v>440</v>
      </c>
      <c r="B251" s="94"/>
      <c r="C251" s="25" t="s">
        <v>419</v>
      </c>
      <c r="D251" s="25" t="s">
        <v>420</v>
      </c>
      <c r="E251" s="25" t="s">
        <v>421</v>
      </c>
      <c r="F251" s="25" t="s">
        <v>422</v>
      </c>
      <c r="G251" s="25" t="s">
        <v>423</v>
      </c>
    </row>
    <row r="252" spans="1:7" ht="29.1" customHeight="1">
      <c r="A252" s="26" t="s">
        <v>504</v>
      </c>
      <c r="B252" s="27" t="s">
        <v>505</v>
      </c>
      <c r="C252" s="26" t="s">
        <v>21</v>
      </c>
      <c r="D252" s="26" t="s">
        <v>47</v>
      </c>
      <c r="E252" s="28">
        <v>0.1404</v>
      </c>
      <c r="F252" s="29">
        <v>553.97</v>
      </c>
      <c r="G252" s="29">
        <v>77.777388000000002</v>
      </c>
    </row>
    <row r="253" spans="1:7" ht="29.1" customHeight="1">
      <c r="A253" s="26" t="s">
        <v>535</v>
      </c>
      <c r="B253" s="27" t="s">
        <v>536</v>
      </c>
      <c r="C253" s="26" t="s">
        <v>21</v>
      </c>
      <c r="D253" s="26" t="s">
        <v>47</v>
      </c>
      <c r="E253" s="28">
        <v>2.4299999999999999E-2</v>
      </c>
      <c r="F253" s="29">
        <v>478.26</v>
      </c>
      <c r="G253" s="29">
        <v>11.621718</v>
      </c>
    </row>
    <row r="254" spans="1:7" ht="29.1" customHeight="1">
      <c r="A254" s="26" t="s">
        <v>537</v>
      </c>
      <c r="B254" s="27" t="s">
        <v>538</v>
      </c>
      <c r="C254" s="26" t="s">
        <v>21</v>
      </c>
      <c r="D254" s="26" t="s">
        <v>47</v>
      </c>
      <c r="E254" s="28">
        <v>0.16750000000000001</v>
      </c>
      <c r="F254" s="29">
        <v>464.93</v>
      </c>
      <c r="G254" s="29">
        <v>77.875775000000004</v>
      </c>
    </row>
    <row r="255" spans="1:7" ht="29.1" customHeight="1">
      <c r="A255" s="26" t="s">
        <v>573</v>
      </c>
      <c r="B255" s="27" t="s">
        <v>574</v>
      </c>
      <c r="C255" s="26" t="s">
        <v>21</v>
      </c>
      <c r="D255" s="26" t="s">
        <v>47</v>
      </c>
      <c r="E255" s="28">
        <v>0.1008</v>
      </c>
      <c r="F255" s="29">
        <v>1492.11</v>
      </c>
      <c r="G255" s="29">
        <v>150.40468799999999</v>
      </c>
    </row>
    <row r="256" spans="1:7" ht="21" customHeight="1">
      <c r="A256" s="26" t="s">
        <v>541</v>
      </c>
      <c r="B256" s="27" t="s">
        <v>542</v>
      </c>
      <c r="C256" s="26" t="s">
        <v>21</v>
      </c>
      <c r="D256" s="26" t="s">
        <v>23</v>
      </c>
      <c r="E256" s="28">
        <v>1.69</v>
      </c>
      <c r="F256" s="29">
        <v>6.6</v>
      </c>
      <c r="G256" s="29">
        <v>11.154</v>
      </c>
    </row>
    <row r="257" spans="1:7" ht="15" customHeight="1">
      <c r="A257" s="4"/>
      <c r="B257" s="4"/>
      <c r="C257" s="4"/>
      <c r="D257" s="4"/>
      <c r="E257" s="95" t="s">
        <v>443</v>
      </c>
      <c r="F257" s="95"/>
      <c r="G257" s="30">
        <v>328.83</v>
      </c>
    </row>
    <row r="258" spans="1:7" ht="15" customHeight="1">
      <c r="A258" s="4"/>
      <c r="B258" s="4"/>
      <c r="C258" s="4"/>
      <c r="D258" s="4"/>
      <c r="E258" s="96" t="s">
        <v>444</v>
      </c>
      <c r="F258" s="96"/>
      <c r="G258" s="9">
        <v>726.79</v>
      </c>
    </row>
    <row r="259" spans="1:7" ht="9.9499999999999993" customHeight="1">
      <c r="A259" s="4"/>
      <c r="B259" s="4"/>
      <c r="C259" s="4"/>
      <c r="D259" s="4"/>
      <c r="E259" s="92"/>
      <c r="F259" s="92"/>
      <c r="G259" s="92"/>
    </row>
    <row r="260" spans="1:7" ht="20.100000000000001" customHeight="1">
      <c r="A260" s="93" t="s">
        <v>275</v>
      </c>
      <c r="B260" s="93"/>
      <c r="C260" s="93"/>
      <c r="D260" s="93"/>
      <c r="E260" s="93"/>
      <c r="F260" s="93"/>
      <c r="G260" s="93"/>
    </row>
    <row r="261" spans="1:7" ht="15" customHeight="1">
      <c r="A261" s="94" t="s">
        <v>471</v>
      </c>
      <c r="B261" s="94"/>
      <c r="C261" s="25" t="s">
        <v>419</v>
      </c>
      <c r="D261" s="25" t="s">
        <v>420</v>
      </c>
      <c r="E261" s="25" t="s">
        <v>421</v>
      </c>
      <c r="F261" s="25" t="s">
        <v>422</v>
      </c>
      <c r="G261" s="25" t="s">
        <v>423</v>
      </c>
    </row>
    <row r="262" spans="1:7" ht="29.1" customHeight="1">
      <c r="A262" s="26" t="s">
        <v>575</v>
      </c>
      <c r="B262" s="27" t="s">
        <v>576</v>
      </c>
      <c r="C262" s="26" t="s">
        <v>21</v>
      </c>
      <c r="D262" s="26" t="s">
        <v>474</v>
      </c>
      <c r="E262" s="28">
        <v>0.14419999999999999</v>
      </c>
      <c r="F262" s="29">
        <v>85</v>
      </c>
      <c r="G262" s="29">
        <v>12.257</v>
      </c>
    </row>
    <row r="263" spans="1:7" ht="29.1" customHeight="1">
      <c r="A263" s="26" t="s">
        <v>577</v>
      </c>
      <c r="B263" s="27" t="s">
        <v>578</v>
      </c>
      <c r="C263" s="26" t="s">
        <v>21</v>
      </c>
      <c r="D263" s="26" t="s">
        <v>477</v>
      </c>
      <c r="E263" s="28">
        <v>7.4300000000000005E-2</v>
      </c>
      <c r="F263" s="29">
        <v>210.46</v>
      </c>
      <c r="G263" s="29">
        <v>15.637178</v>
      </c>
    </row>
    <row r="264" spans="1:7" ht="18" customHeight="1">
      <c r="A264" s="4"/>
      <c r="B264" s="4"/>
      <c r="C264" s="4"/>
      <c r="D264" s="4"/>
      <c r="E264" s="95" t="s">
        <v>486</v>
      </c>
      <c r="F264" s="95"/>
      <c r="G264" s="30">
        <v>27.9</v>
      </c>
    </row>
    <row r="265" spans="1:7" ht="15" customHeight="1">
      <c r="A265" s="94" t="s">
        <v>418</v>
      </c>
      <c r="B265" s="94"/>
      <c r="C265" s="25" t="s">
        <v>419</v>
      </c>
      <c r="D265" s="25" t="s">
        <v>420</v>
      </c>
      <c r="E265" s="25" t="s">
        <v>421</v>
      </c>
      <c r="F265" s="25" t="s">
        <v>422</v>
      </c>
      <c r="G265" s="25" t="s">
        <v>423</v>
      </c>
    </row>
    <row r="266" spans="1:7" ht="29.1" customHeight="1">
      <c r="A266" s="26" t="s">
        <v>579</v>
      </c>
      <c r="B266" s="27" t="s">
        <v>580</v>
      </c>
      <c r="C266" s="26" t="s">
        <v>21</v>
      </c>
      <c r="D266" s="26" t="s">
        <v>63</v>
      </c>
      <c r="E266" s="28">
        <v>1.03</v>
      </c>
      <c r="F266" s="29">
        <v>185</v>
      </c>
      <c r="G266" s="29">
        <v>190.55</v>
      </c>
    </row>
    <row r="267" spans="1:7" ht="15" customHeight="1">
      <c r="A267" s="4"/>
      <c r="B267" s="4"/>
      <c r="C267" s="4"/>
      <c r="D267" s="4"/>
      <c r="E267" s="95" t="s">
        <v>433</v>
      </c>
      <c r="F267" s="95"/>
      <c r="G267" s="30">
        <v>190.55</v>
      </c>
    </row>
    <row r="268" spans="1:7" ht="15" customHeight="1">
      <c r="A268" s="94" t="s">
        <v>434</v>
      </c>
      <c r="B268" s="94"/>
      <c r="C268" s="25" t="s">
        <v>419</v>
      </c>
      <c r="D268" s="25" t="s">
        <v>420</v>
      </c>
      <c r="E268" s="25" t="s">
        <v>421</v>
      </c>
      <c r="F268" s="25" t="s">
        <v>422</v>
      </c>
      <c r="G268" s="25" t="s">
        <v>423</v>
      </c>
    </row>
    <row r="269" spans="1:7" ht="21" customHeight="1">
      <c r="A269" s="26" t="s">
        <v>581</v>
      </c>
      <c r="B269" s="27" t="s">
        <v>582</v>
      </c>
      <c r="C269" s="26" t="s">
        <v>21</v>
      </c>
      <c r="D269" s="26" t="s">
        <v>216</v>
      </c>
      <c r="E269" s="28">
        <v>0.33200000000000002</v>
      </c>
      <c r="F269" s="29">
        <v>17.88</v>
      </c>
      <c r="G269" s="29">
        <v>5.9361600000000001</v>
      </c>
    </row>
    <row r="270" spans="1:7" ht="15" customHeight="1">
      <c r="A270" s="26" t="s">
        <v>437</v>
      </c>
      <c r="B270" s="27" t="s">
        <v>438</v>
      </c>
      <c r="C270" s="26" t="s">
        <v>21</v>
      </c>
      <c r="D270" s="26" t="s">
        <v>216</v>
      </c>
      <c r="E270" s="28">
        <v>0.66400000000000003</v>
      </c>
      <c r="F270" s="29">
        <v>22.95</v>
      </c>
      <c r="G270" s="29">
        <v>15.238799999999999</v>
      </c>
    </row>
    <row r="271" spans="1:7" ht="18" customHeight="1">
      <c r="A271" s="4"/>
      <c r="B271" s="4"/>
      <c r="C271" s="4"/>
      <c r="D271" s="4"/>
      <c r="E271" s="95" t="s">
        <v>439</v>
      </c>
      <c r="F271" s="95"/>
      <c r="G271" s="30">
        <v>21.18</v>
      </c>
    </row>
    <row r="272" spans="1:7" ht="15" customHeight="1">
      <c r="A272" s="94" t="s">
        <v>440</v>
      </c>
      <c r="B272" s="94"/>
      <c r="C272" s="25" t="s">
        <v>419</v>
      </c>
      <c r="D272" s="25" t="s">
        <v>420</v>
      </c>
      <c r="E272" s="25" t="s">
        <v>421</v>
      </c>
      <c r="F272" s="25" t="s">
        <v>422</v>
      </c>
      <c r="G272" s="25" t="s">
        <v>423</v>
      </c>
    </row>
    <row r="273" spans="1:7" ht="21" customHeight="1">
      <c r="A273" s="26" t="s">
        <v>512</v>
      </c>
      <c r="B273" s="27" t="s">
        <v>513</v>
      </c>
      <c r="C273" s="26" t="s">
        <v>21</v>
      </c>
      <c r="D273" s="26" t="s">
        <v>47</v>
      </c>
      <c r="E273" s="28">
        <v>4.7000000000000002E-3</v>
      </c>
      <c r="F273" s="29">
        <v>673.85</v>
      </c>
      <c r="G273" s="29">
        <v>3.1670950000000002</v>
      </c>
    </row>
    <row r="274" spans="1:7" ht="15" customHeight="1">
      <c r="A274" s="4"/>
      <c r="B274" s="4"/>
      <c r="C274" s="4"/>
      <c r="D274" s="4"/>
      <c r="E274" s="95" t="s">
        <v>443</v>
      </c>
      <c r="F274" s="95"/>
      <c r="G274" s="30">
        <v>3.17</v>
      </c>
    </row>
    <row r="275" spans="1:7" ht="15" customHeight="1">
      <c r="A275" s="4"/>
      <c r="B275" s="4"/>
      <c r="C275" s="4"/>
      <c r="D275" s="4"/>
      <c r="E275" s="96" t="s">
        <v>444</v>
      </c>
      <c r="F275" s="96"/>
      <c r="G275" s="9">
        <v>242.75</v>
      </c>
    </row>
    <row r="276" spans="1:7" ht="9.9499999999999993" customHeight="1">
      <c r="A276" s="4"/>
      <c r="B276" s="4"/>
      <c r="C276" s="4"/>
      <c r="D276" s="4"/>
      <c r="E276" s="92"/>
      <c r="F276" s="92"/>
      <c r="G276" s="92"/>
    </row>
    <row r="277" spans="1:7" ht="20.100000000000001" customHeight="1">
      <c r="A277" s="93" t="s">
        <v>277</v>
      </c>
      <c r="B277" s="93"/>
      <c r="C277" s="93"/>
      <c r="D277" s="93"/>
      <c r="E277" s="93"/>
      <c r="F277" s="93"/>
      <c r="G277" s="93"/>
    </row>
    <row r="278" spans="1:7" ht="15" customHeight="1">
      <c r="A278" s="94" t="s">
        <v>471</v>
      </c>
      <c r="B278" s="94"/>
      <c r="C278" s="25" t="s">
        <v>419</v>
      </c>
      <c r="D278" s="25" t="s">
        <v>420</v>
      </c>
      <c r="E278" s="25" t="s">
        <v>421</v>
      </c>
      <c r="F278" s="25" t="s">
        <v>422</v>
      </c>
      <c r="G278" s="25" t="s">
        <v>423</v>
      </c>
    </row>
    <row r="279" spans="1:7" ht="29.1" customHeight="1">
      <c r="A279" s="26" t="s">
        <v>575</v>
      </c>
      <c r="B279" s="27" t="s">
        <v>576</v>
      </c>
      <c r="C279" s="26" t="s">
        <v>21</v>
      </c>
      <c r="D279" s="26" t="s">
        <v>474</v>
      </c>
      <c r="E279" s="28">
        <v>9.3399999999999997E-2</v>
      </c>
      <c r="F279" s="29">
        <v>85</v>
      </c>
      <c r="G279" s="29">
        <v>7.9390000000000001</v>
      </c>
    </row>
    <row r="280" spans="1:7" ht="29.1" customHeight="1">
      <c r="A280" s="26" t="s">
        <v>577</v>
      </c>
      <c r="B280" s="27" t="s">
        <v>578</v>
      </c>
      <c r="C280" s="26" t="s">
        <v>21</v>
      </c>
      <c r="D280" s="26" t="s">
        <v>477</v>
      </c>
      <c r="E280" s="28">
        <v>4.8099999999999997E-2</v>
      </c>
      <c r="F280" s="29">
        <v>210.46</v>
      </c>
      <c r="G280" s="29">
        <v>10.123125999999999</v>
      </c>
    </row>
    <row r="281" spans="1:7" ht="18" customHeight="1">
      <c r="A281" s="4"/>
      <c r="B281" s="4"/>
      <c r="C281" s="4"/>
      <c r="D281" s="4"/>
      <c r="E281" s="95" t="s">
        <v>486</v>
      </c>
      <c r="F281" s="95"/>
      <c r="G281" s="30">
        <v>18.059999999999999</v>
      </c>
    </row>
    <row r="282" spans="1:7" ht="15" customHeight="1">
      <c r="A282" s="94" t="s">
        <v>418</v>
      </c>
      <c r="B282" s="94"/>
      <c r="C282" s="25" t="s">
        <v>419</v>
      </c>
      <c r="D282" s="25" t="s">
        <v>420</v>
      </c>
      <c r="E282" s="25" t="s">
        <v>421</v>
      </c>
      <c r="F282" s="25" t="s">
        <v>422</v>
      </c>
      <c r="G282" s="25" t="s">
        <v>423</v>
      </c>
    </row>
    <row r="283" spans="1:7" ht="29.1" customHeight="1">
      <c r="A283" s="26" t="s">
        <v>583</v>
      </c>
      <c r="B283" s="27" t="s">
        <v>584</v>
      </c>
      <c r="C283" s="26" t="s">
        <v>21</v>
      </c>
      <c r="D283" s="26" t="s">
        <v>63</v>
      </c>
      <c r="E283" s="28">
        <v>1.03</v>
      </c>
      <c r="F283" s="29">
        <v>95.6</v>
      </c>
      <c r="G283" s="29">
        <v>98.468000000000004</v>
      </c>
    </row>
    <row r="284" spans="1:7" ht="15" customHeight="1">
      <c r="A284" s="4"/>
      <c r="B284" s="4"/>
      <c r="C284" s="4"/>
      <c r="D284" s="4"/>
      <c r="E284" s="95" t="s">
        <v>433</v>
      </c>
      <c r="F284" s="95"/>
      <c r="G284" s="30">
        <v>98.47</v>
      </c>
    </row>
    <row r="285" spans="1:7" ht="15" customHeight="1">
      <c r="A285" s="94" t="s">
        <v>434</v>
      </c>
      <c r="B285" s="94"/>
      <c r="C285" s="25" t="s">
        <v>419</v>
      </c>
      <c r="D285" s="25" t="s">
        <v>420</v>
      </c>
      <c r="E285" s="25" t="s">
        <v>421</v>
      </c>
      <c r="F285" s="25" t="s">
        <v>422</v>
      </c>
      <c r="G285" s="25" t="s">
        <v>423</v>
      </c>
    </row>
    <row r="286" spans="1:7" ht="21" customHeight="1">
      <c r="A286" s="26" t="s">
        <v>581</v>
      </c>
      <c r="B286" s="27" t="s">
        <v>582</v>
      </c>
      <c r="C286" s="26" t="s">
        <v>21</v>
      </c>
      <c r="D286" s="26" t="s">
        <v>216</v>
      </c>
      <c r="E286" s="28">
        <v>0.21510000000000001</v>
      </c>
      <c r="F286" s="29">
        <v>17.88</v>
      </c>
      <c r="G286" s="29">
        <v>3.8459880000000002</v>
      </c>
    </row>
    <row r="287" spans="1:7" ht="15" customHeight="1">
      <c r="A287" s="26" t="s">
        <v>437</v>
      </c>
      <c r="B287" s="27" t="s">
        <v>438</v>
      </c>
      <c r="C287" s="26" t="s">
        <v>21</v>
      </c>
      <c r="D287" s="26" t="s">
        <v>216</v>
      </c>
      <c r="E287" s="28">
        <v>0.43020000000000003</v>
      </c>
      <c r="F287" s="29">
        <v>22.95</v>
      </c>
      <c r="G287" s="29">
        <v>9.8730899999999995</v>
      </c>
    </row>
    <row r="288" spans="1:7" ht="18" customHeight="1">
      <c r="A288" s="4"/>
      <c r="B288" s="4"/>
      <c r="C288" s="4"/>
      <c r="D288" s="4"/>
      <c r="E288" s="95" t="s">
        <v>439</v>
      </c>
      <c r="F288" s="95"/>
      <c r="G288" s="30">
        <v>13.72</v>
      </c>
    </row>
    <row r="289" spans="1:7" ht="15" customHeight="1">
      <c r="A289" s="94" t="s">
        <v>440</v>
      </c>
      <c r="B289" s="94"/>
      <c r="C289" s="25" t="s">
        <v>419</v>
      </c>
      <c r="D289" s="25" t="s">
        <v>420</v>
      </c>
      <c r="E289" s="25" t="s">
        <v>421</v>
      </c>
      <c r="F289" s="25" t="s">
        <v>422</v>
      </c>
      <c r="G289" s="25" t="s">
        <v>423</v>
      </c>
    </row>
    <row r="290" spans="1:7" ht="21" customHeight="1">
      <c r="A290" s="26" t="s">
        <v>512</v>
      </c>
      <c r="B290" s="27" t="s">
        <v>513</v>
      </c>
      <c r="C290" s="26" t="s">
        <v>21</v>
      </c>
      <c r="D290" s="26" t="s">
        <v>47</v>
      </c>
      <c r="E290" s="28">
        <v>1.6000000000000001E-3</v>
      </c>
      <c r="F290" s="29">
        <v>673.85</v>
      </c>
      <c r="G290" s="29">
        <v>1.07816</v>
      </c>
    </row>
    <row r="291" spans="1:7" ht="15" customHeight="1">
      <c r="A291" s="4"/>
      <c r="B291" s="4"/>
      <c r="C291" s="4"/>
      <c r="D291" s="4"/>
      <c r="E291" s="95" t="s">
        <v>443</v>
      </c>
      <c r="F291" s="95"/>
      <c r="G291" s="30">
        <v>1.08</v>
      </c>
    </row>
    <row r="292" spans="1:7" ht="15" customHeight="1">
      <c r="A292" s="4"/>
      <c r="B292" s="4"/>
      <c r="C292" s="4"/>
      <c r="D292" s="4"/>
      <c r="E292" s="96" t="s">
        <v>444</v>
      </c>
      <c r="F292" s="96"/>
      <c r="G292" s="9">
        <v>131.29</v>
      </c>
    </row>
    <row r="293" spans="1:7" ht="9.9499999999999993" customHeight="1">
      <c r="A293" s="4"/>
      <c r="B293" s="4"/>
      <c r="C293" s="4"/>
      <c r="D293" s="4"/>
      <c r="E293" s="92"/>
      <c r="F293" s="92"/>
      <c r="G293" s="92"/>
    </row>
    <row r="294" spans="1:7" ht="20.100000000000001" customHeight="1">
      <c r="A294" s="93" t="s">
        <v>278</v>
      </c>
      <c r="B294" s="93"/>
      <c r="C294" s="93"/>
      <c r="D294" s="93"/>
      <c r="E294" s="93"/>
      <c r="F294" s="93"/>
      <c r="G294" s="93"/>
    </row>
    <row r="295" spans="1:7" ht="15" customHeight="1">
      <c r="A295" s="94" t="s">
        <v>434</v>
      </c>
      <c r="B295" s="94"/>
      <c r="C295" s="25" t="s">
        <v>419</v>
      </c>
      <c r="D295" s="25" t="s">
        <v>420</v>
      </c>
      <c r="E295" s="25" t="s">
        <v>421</v>
      </c>
      <c r="F295" s="25" t="s">
        <v>422</v>
      </c>
      <c r="G295" s="25" t="s">
        <v>423</v>
      </c>
    </row>
    <row r="296" spans="1:7" ht="15" customHeight="1">
      <c r="A296" s="26" t="s">
        <v>437</v>
      </c>
      <c r="B296" s="27" t="s">
        <v>438</v>
      </c>
      <c r="C296" s="26" t="s">
        <v>21</v>
      </c>
      <c r="D296" s="26" t="s">
        <v>216</v>
      </c>
      <c r="E296" s="28">
        <v>3.9557666999999999</v>
      </c>
      <c r="F296" s="29">
        <v>22.95</v>
      </c>
      <c r="G296" s="29">
        <v>90.784845765</v>
      </c>
    </row>
    <row r="297" spans="1:7" ht="18" customHeight="1">
      <c r="A297" s="4"/>
      <c r="B297" s="4"/>
      <c r="C297" s="4"/>
      <c r="D297" s="4"/>
      <c r="E297" s="95" t="s">
        <v>439</v>
      </c>
      <c r="F297" s="95"/>
      <c r="G297" s="30">
        <v>90.78</v>
      </c>
    </row>
    <row r="298" spans="1:7" ht="15" customHeight="1">
      <c r="A298" s="4"/>
      <c r="B298" s="4"/>
      <c r="C298" s="4"/>
      <c r="D298" s="4"/>
      <c r="E298" s="96" t="s">
        <v>444</v>
      </c>
      <c r="F298" s="96"/>
      <c r="G298" s="9">
        <v>90.78</v>
      </c>
    </row>
    <row r="299" spans="1:7" ht="9.9499999999999993" customHeight="1">
      <c r="A299" s="4"/>
      <c r="B299" s="4"/>
      <c r="C299" s="4"/>
      <c r="D299" s="4"/>
      <c r="E299" s="92"/>
      <c r="F299" s="92"/>
      <c r="G299" s="92"/>
    </row>
    <row r="300" spans="1:7" ht="20.100000000000001" customHeight="1">
      <c r="A300" s="93" t="s">
        <v>283</v>
      </c>
      <c r="B300" s="93"/>
      <c r="C300" s="93"/>
      <c r="D300" s="93"/>
      <c r="E300" s="93"/>
      <c r="F300" s="93"/>
      <c r="G300" s="93"/>
    </row>
    <row r="301" spans="1:7" ht="15" customHeight="1">
      <c r="A301" s="94" t="s">
        <v>434</v>
      </c>
      <c r="B301" s="94"/>
      <c r="C301" s="25" t="s">
        <v>419</v>
      </c>
      <c r="D301" s="25" t="s">
        <v>420</v>
      </c>
      <c r="E301" s="25" t="s">
        <v>421</v>
      </c>
      <c r="F301" s="25" t="s">
        <v>422</v>
      </c>
      <c r="G301" s="25" t="s">
        <v>423</v>
      </c>
    </row>
    <row r="302" spans="1:7" ht="15" customHeight="1">
      <c r="A302" s="26" t="s">
        <v>510</v>
      </c>
      <c r="B302" s="27" t="s">
        <v>511</v>
      </c>
      <c r="C302" s="26" t="s">
        <v>21</v>
      </c>
      <c r="D302" s="26" t="s">
        <v>216</v>
      </c>
      <c r="E302" s="28">
        <v>5.0830000000000002</v>
      </c>
      <c r="F302" s="29">
        <v>28.34</v>
      </c>
      <c r="G302" s="29">
        <v>144.05222000000001</v>
      </c>
    </row>
    <row r="303" spans="1:7" ht="15" customHeight="1">
      <c r="A303" s="26" t="s">
        <v>437</v>
      </c>
      <c r="B303" s="27" t="s">
        <v>438</v>
      </c>
      <c r="C303" s="26" t="s">
        <v>21</v>
      </c>
      <c r="D303" s="26" t="s">
        <v>216</v>
      </c>
      <c r="E303" s="28">
        <v>1.8380000000000001</v>
      </c>
      <c r="F303" s="29">
        <v>22.95</v>
      </c>
      <c r="G303" s="29">
        <v>42.182099999999998</v>
      </c>
    </row>
    <row r="304" spans="1:7" ht="18" customHeight="1">
      <c r="A304" s="4"/>
      <c r="B304" s="4"/>
      <c r="C304" s="4"/>
      <c r="D304" s="4"/>
      <c r="E304" s="95" t="s">
        <v>439</v>
      </c>
      <c r="F304" s="95"/>
      <c r="G304" s="30">
        <v>186.23</v>
      </c>
    </row>
    <row r="305" spans="1:7" ht="15" customHeight="1">
      <c r="A305" s="94" t="s">
        <v>440</v>
      </c>
      <c r="B305" s="94"/>
      <c r="C305" s="25" t="s">
        <v>419</v>
      </c>
      <c r="D305" s="25" t="s">
        <v>420</v>
      </c>
      <c r="E305" s="25" t="s">
        <v>421</v>
      </c>
      <c r="F305" s="25" t="s">
        <v>422</v>
      </c>
      <c r="G305" s="25" t="s">
        <v>423</v>
      </c>
    </row>
    <row r="306" spans="1:7" ht="29.1" customHeight="1">
      <c r="A306" s="26" t="s">
        <v>585</v>
      </c>
      <c r="B306" s="27" t="s">
        <v>586</v>
      </c>
      <c r="C306" s="26" t="s">
        <v>21</v>
      </c>
      <c r="D306" s="26" t="s">
        <v>47</v>
      </c>
      <c r="E306" s="28">
        <v>1.38</v>
      </c>
      <c r="F306" s="29">
        <v>398.32</v>
      </c>
      <c r="G306" s="29">
        <v>549.6816</v>
      </c>
    </row>
    <row r="307" spans="1:7" ht="15" customHeight="1">
      <c r="A307" s="4"/>
      <c r="B307" s="4"/>
      <c r="C307" s="4"/>
      <c r="D307" s="4"/>
      <c r="E307" s="95" t="s">
        <v>443</v>
      </c>
      <c r="F307" s="95"/>
      <c r="G307" s="30">
        <v>549.67999999999995</v>
      </c>
    </row>
    <row r="308" spans="1:7" ht="15" customHeight="1">
      <c r="A308" s="4"/>
      <c r="B308" s="4"/>
      <c r="C308" s="4"/>
      <c r="D308" s="4"/>
      <c r="E308" s="96" t="s">
        <v>444</v>
      </c>
      <c r="F308" s="96"/>
      <c r="G308" s="9">
        <v>735.91</v>
      </c>
    </row>
    <row r="309" spans="1:7" ht="9.9499999999999993" customHeight="1">
      <c r="A309" s="4"/>
      <c r="B309" s="4"/>
      <c r="C309" s="4"/>
      <c r="D309" s="4"/>
      <c r="E309" s="92"/>
      <c r="F309" s="92"/>
      <c r="G309" s="92"/>
    </row>
    <row r="310" spans="1:7" ht="20.100000000000001" customHeight="1">
      <c r="A310" s="93" t="s">
        <v>286</v>
      </c>
      <c r="B310" s="93"/>
      <c r="C310" s="93"/>
      <c r="D310" s="93"/>
      <c r="E310" s="93"/>
      <c r="F310" s="93"/>
      <c r="G310" s="93"/>
    </row>
    <row r="311" spans="1:7" ht="15" customHeight="1">
      <c r="A311" s="94" t="s">
        <v>418</v>
      </c>
      <c r="B311" s="94"/>
      <c r="C311" s="25" t="s">
        <v>419</v>
      </c>
      <c r="D311" s="25" t="s">
        <v>420</v>
      </c>
      <c r="E311" s="25" t="s">
        <v>421</v>
      </c>
      <c r="F311" s="25" t="s">
        <v>422</v>
      </c>
      <c r="G311" s="25" t="s">
        <v>423</v>
      </c>
    </row>
    <row r="312" spans="1:7" ht="21" customHeight="1">
      <c r="A312" s="26" t="s">
        <v>506</v>
      </c>
      <c r="B312" s="27" t="s">
        <v>507</v>
      </c>
      <c r="C312" s="26" t="s">
        <v>21</v>
      </c>
      <c r="D312" s="26" t="s">
        <v>47</v>
      </c>
      <c r="E312" s="28">
        <v>4.1300000000000003E-2</v>
      </c>
      <c r="F312" s="29">
        <v>130</v>
      </c>
      <c r="G312" s="29">
        <v>5.37</v>
      </c>
    </row>
    <row r="313" spans="1:7" ht="29.1" customHeight="1">
      <c r="A313" s="26" t="s">
        <v>587</v>
      </c>
      <c r="B313" s="27" t="s">
        <v>588</v>
      </c>
      <c r="C313" s="26" t="s">
        <v>21</v>
      </c>
      <c r="D313" s="26" t="s">
        <v>38</v>
      </c>
      <c r="E313" s="28">
        <v>47</v>
      </c>
      <c r="F313" s="29">
        <v>0.7</v>
      </c>
      <c r="G313" s="29">
        <v>32.9</v>
      </c>
    </row>
    <row r="314" spans="1:7" ht="15" customHeight="1">
      <c r="A314" s="26" t="s">
        <v>589</v>
      </c>
      <c r="B314" s="27" t="s">
        <v>590</v>
      </c>
      <c r="C314" s="26" t="s">
        <v>21</v>
      </c>
      <c r="D314" s="26" t="s">
        <v>428</v>
      </c>
      <c r="E314" s="28">
        <v>6.19</v>
      </c>
      <c r="F314" s="29">
        <v>1.6</v>
      </c>
      <c r="G314" s="29">
        <v>9.9</v>
      </c>
    </row>
    <row r="315" spans="1:7" ht="15" customHeight="1">
      <c r="A315" s="26" t="s">
        <v>514</v>
      </c>
      <c r="B315" s="27" t="s">
        <v>515</v>
      </c>
      <c r="C315" s="26" t="s">
        <v>21</v>
      </c>
      <c r="D315" s="26" t="s">
        <v>428</v>
      </c>
      <c r="E315" s="28">
        <v>6.19</v>
      </c>
      <c r="F315" s="29">
        <v>0.7</v>
      </c>
      <c r="G315" s="29">
        <v>4.33</v>
      </c>
    </row>
    <row r="316" spans="1:7" ht="15" customHeight="1">
      <c r="A316" s="4"/>
      <c r="B316" s="4"/>
      <c r="C316" s="4"/>
      <c r="D316" s="4"/>
      <c r="E316" s="95" t="s">
        <v>433</v>
      </c>
      <c r="F316" s="95"/>
      <c r="G316" s="30">
        <v>52.5</v>
      </c>
    </row>
    <row r="317" spans="1:7" ht="15" customHeight="1">
      <c r="A317" s="94" t="s">
        <v>434</v>
      </c>
      <c r="B317" s="94"/>
      <c r="C317" s="25" t="s">
        <v>419</v>
      </c>
      <c r="D317" s="25" t="s">
        <v>420</v>
      </c>
      <c r="E317" s="25" t="s">
        <v>421</v>
      </c>
      <c r="F317" s="25" t="s">
        <v>422</v>
      </c>
      <c r="G317" s="25" t="s">
        <v>423</v>
      </c>
    </row>
    <row r="318" spans="1:7" ht="15" customHeight="1">
      <c r="A318" s="26" t="s">
        <v>510</v>
      </c>
      <c r="B318" s="27" t="s">
        <v>511</v>
      </c>
      <c r="C318" s="26" t="s">
        <v>21</v>
      </c>
      <c r="D318" s="26" t="s">
        <v>216</v>
      </c>
      <c r="E318" s="28">
        <v>1.5</v>
      </c>
      <c r="F318" s="29">
        <v>28.34</v>
      </c>
      <c r="G318" s="29">
        <v>42.51</v>
      </c>
    </row>
    <row r="319" spans="1:7" ht="15" customHeight="1">
      <c r="A319" s="26" t="s">
        <v>437</v>
      </c>
      <c r="B319" s="27" t="s">
        <v>438</v>
      </c>
      <c r="C319" s="26" t="s">
        <v>21</v>
      </c>
      <c r="D319" s="26" t="s">
        <v>216</v>
      </c>
      <c r="E319" s="28">
        <v>1.84</v>
      </c>
      <c r="F319" s="29">
        <v>22.95</v>
      </c>
      <c r="G319" s="29">
        <v>42.23</v>
      </c>
    </row>
    <row r="320" spans="1:7" ht="18" customHeight="1">
      <c r="A320" s="4"/>
      <c r="B320" s="4"/>
      <c r="C320" s="4"/>
      <c r="D320" s="4"/>
      <c r="E320" s="95" t="s">
        <v>439</v>
      </c>
      <c r="F320" s="95"/>
      <c r="G320" s="30">
        <v>84.74</v>
      </c>
    </row>
    <row r="321" spans="1:7" ht="15" customHeight="1">
      <c r="A321" s="4"/>
      <c r="B321" s="4"/>
      <c r="C321" s="4"/>
      <c r="D321" s="4"/>
      <c r="E321" s="96" t="s">
        <v>444</v>
      </c>
      <c r="F321" s="96"/>
      <c r="G321" s="9">
        <v>137.24</v>
      </c>
    </row>
    <row r="322" spans="1:7" ht="9.9499999999999993" customHeight="1">
      <c r="A322" s="4"/>
      <c r="B322" s="4"/>
      <c r="C322" s="4"/>
      <c r="D322" s="4"/>
      <c r="E322" s="92"/>
      <c r="F322" s="92"/>
      <c r="G322" s="92"/>
    </row>
    <row r="323" spans="1:7" ht="20.100000000000001" customHeight="1">
      <c r="A323" s="93" t="s">
        <v>287</v>
      </c>
      <c r="B323" s="93"/>
      <c r="C323" s="93"/>
      <c r="D323" s="93"/>
      <c r="E323" s="93"/>
      <c r="F323" s="93"/>
      <c r="G323" s="93"/>
    </row>
    <row r="324" spans="1:7" ht="15" customHeight="1">
      <c r="A324" s="94" t="s">
        <v>434</v>
      </c>
      <c r="B324" s="94"/>
      <c r="C324" s="25" t="s">
        <v>419</v>
      </c>
      <c r="D324" s="25" t="s">
        <v>420</v>
      </c>
      <c r="E324" s="25" t="s">
        <v>421</v>
      </c>
      <c r="F324" s="25" t="s">
        <v>422</v>
      </c>
      <c r="G324" s="25" t="s">
        <v>423</v>
      </c>
    </row>
    <row r="325" spans="1:7" ht="15" customHeight="1">
      <c r="A325" s="26" t="s">
        <v>510</v>
      </c>
      <c r="B325" s="27" t="s">
        <v>511</v>
      </c>
      <c r="C325" s="26" t="s">
        <v>21</v>
      </c>
      <c r="D325" s="26" t="s">
        <v>216</v>
      </c>
      <c r="E325" s="28">
        <v>0.1394</v>
      </c>
      <c r="F325" s="29">
        <v>28.34</v>
      </c>
      <c r="G325" s="29">
        <v>3.950596</v>
      </c>
    </row>
    <row r="326" spans="1:7" ht="15" customHeight="1">
      <c r="A326" s="26" t="s">
        <v>437</v>
      </c>
      <c r="B326" s="27" t="s">
        <v>438</v>
      </c>
      <c r="C326" s="26" t="s">
        <v>21</v>
      </c>
      <c r="D326" s="26" t="s">
        <v>216</v>
      </c>
      <c r="E326" s="28">
        <v>4.65E-2</v>
      </c>
      <c r="F326" s="29">
        <v>22.95</v>
      </c>
      <c r="G326" s="29">
        <v>1.067175</v>
      </c>
    </row>
    <row r="327" spans="1:7" ht="18" customHeight="1">
      <c r="A327" s="4"/>
      <c r="B327" s="4"/>
      <c r="C327" s="4"/>
      <c r="D327" s="4"/>
      <c r="E327" s="95" t="s">
        <v>439</v>
      </c>
      <c r="F327" s="95"/>
      <c r="G327" s="30">
        <v>5.0199999999999996</v>
      </c>
    </row>
    <row r="328" spans="1:7" ht="15" customHeight="1">
      <c r="A328" s="94" t="s">
        <v>440</v>
      </c>
      <c r="B328" s="94"/>
      <c r="C328" s="25" t="s">
        <v>419</v>
      </c>
      <c r="D328" s="25" t="s">
        <v>420</v>
      </c>
      <c r="E328" s="25" t="s">
        <v>421</v>
      </c>
      <c r="F328" s="25" t="s">
        <v>422</v>
      </c>
      <c r="G328" s="25" t="s">
        <v>423</v>
      </c>
    </row>
    <row r="329" spans="1:7" ht="29.1" customHeight="1">
      <c r="A329" s="26" t="s">
        <v>591</v>
      </c>
      <c r="B329" s="27" t="s">
        <v>592</v>
      </c>
      <c r="C329" s="26" t="s">
        <v>21</v>
      </c>
      <c r="D329" s="26" t="s">
        <v>47</v>
      </c>
      <c r="E329" s="28">
        <v>3.7000000000000002E-3</v>
      </c>
      <c r="F329" s="29">
        <v>672.52</v>
      </c>
      <c r="G329" s="29">
        <v>2.488324</v>
      </c>
    </row>
    <row r="330" spans="1:7" ht="15" customHeight="1">
      <c r="A330" s="4"/>
      <c r="B330" s="4"/>
      <c r="C330" s="4"/>
      <c r="D330" s="4"/>
      <c r="E330" s="95" t="s">
        <v>443</v>
      </c>
      <c r="F330" s="95"/>
      <c r="G330" s="30">
        <v>2.4900000000000002</v>
      </c>
    </row>
    <row r="331" spans="1:7" ht="15" customHeight="1">
      <c r="A331" s="4"/>
      <c r="B331" s="4"/>
      <c r="C331" s="4"/>
      <c r="D331" s="4"/>
      <c r="E331" s="96" t="s">
        <v>444</v>
      </c>
      <c r="F331" s="96"/>
      <c r="G331" s="9">
        <v>7.49</v>
      </c>
    </row>
    <row r="332" spans="1:7" ht="9.9499999999999993" customHeight="1">
      <c r="A332" s="4"/>
      <c r="B332" s="4"/>
      <c r="C332" s="4"/>
      <c r="D332" s="4"/>
      <c r="E332" s="92"/>
      <c r="F332" s="92"/>
      <c r="G332" s="92"/>
    </row>
    <row r="333" spans="1:7" ht="20.100000000000001" customHeight="1">
      <c r="A333" s="93" t="s">
        <v>288</v>
      </c>
      <c r="B333" s="93"/>
      <c r="C333" s="93"/>
      <c r="D333" s="93"/>
      <c r="E333" s="93"/>
      <c r="F333" s="93"/>
      <c r="G333" s="93"/>
    </row>
    <row r="334" spans="1:7" ht="15" customHeight="1">
      <c r="A334" s="94" t="s">
        <v>418</v>
      </c>
      <c r="B334" s="94"/>
      <c r="C334" s="25" t="s">
        <v>419</v>
      </c>
      <c r="D334" s="25" t="s">
        <v>420</v>
      </c>
      <c r="E334" s="25" t="s">
        <v>421</v>
      </c>
      <c r="F334" s="25" t="s">
        <v>422</v>
      </c>
      <c r="G334" s="25" t="s">
        <v>423</v>
      </c>
    </row>
    <row r="335" spans="1:7" ht="21" customHeight="1">
      <c r="A335" s="26" t="s">
        <v>593</v>
      </c>
      <c r="B335" s="27" t="s">
        <v>594</v>
      </c>
      <c r="C335" s="26" t="s">
        <v>21</v>
      </c>
      <c r="D335" s="26" t="s">
        <v>23</v>
      </c>
      <c r="E335" s="28">
        <v>0.15809999999999999</v>
      </c>
      <c r="F335" s="29">
        <v>18.27</v>
      </c>
      <c r="G335" s="29">
        <v>2.888487</v>
      </c>
    </row>
    <row r="336" spans="1:7" ht="15" customHeight="1">
      <c r="A336" s="4"/>
      <c r="B336" s="4"/>
      <c r="C336" s="4"/>
      <c r="D336" s="4"/>
      <c r="E336" s="95" t="s">
        <v>433</v>
      </c>
      <c r="F336" s="95"/>
      <c r="G336" s="30">
        <v>2.89</v>
      </c>
    </row>
    <row r="337" spans="1:7" ht="15" customHeight="1">
      <c r="A337" s="94" t="s">
        <v>434</v>
      </c>
      <c r="B337" s="94"/>
      <c r="C337" s="25" t="s">
        <v>419</v>
      </c>
      <c r="D337" s="25" t="s">
        <v>420</v>
      </c>
      <c r="E337" s="25" t="s">
        <v>421</v>
      </c>
      <c r="F337" s="25" t="s">
        <v>422</v>
      </c>
      <c r="G337" s="25" t="s">
        <v>423</v>
      </c>
    </row>
    <row r="338" spans="1:7" ht="15" customHeight="1">
      <c r="A338" s="26" t="s">
        <v>510</v>
      </c>
      <c r="B338" s="27" t="s">
        <v>511</v>
      </c>
      <c r="C338" s="26" t="s">
        <v>21</v>
      </c>
      <c r="D338" s="26" t="s">
        <v>216</v>
      </c>
      <c r="E338" s="28">
        <v>0.40899999999999997</v>
      </c>
      <c r="F338" s="29">
        <v>28.34</v>
      </c>
      <c r="G338" s="29">
        <v>11.591060000000001</v>
      </c>
    </row>
    <row r="339" spans="1:7" ht="15" customHeight="1">
      <c r="A339" s="26" t="s">
        <v>437</v>
      </c>
      <c r="B339" s="27" t="s">
        <v>438</v>
      </c>
      <c r="C339" s="26" t="s">
        <v>21</v>
      </c>
      <c r="D339" s="26" t="s">
        <v>216</v>
      </c>
      <c r="E339" s="28">
        <v>0.40899999999999997</v>
      </c>
      <c r="F339" s="29">
        <v>22.95</v>
      </c>
      <c r="G339" s="29">
        <v>9.3865499999999997</v>
      </c>
    </row>
    <row r="340" spans="1:7" ht="18" customHeight="1">
      <c r="A340" s="4"/>
      <c r="B340" s="4"/>
      <c r="C340" s="4"/>
      <c r="D340" s="4"/>
      <c r="E340" s="95" t="s">
        <v>439</v>
      </c>
      <c r="F340" s="95"/>
      <c r="G340" s="30">
        <v>20.98</v>
      </c>
    </row>
    <row r="341" spans="1:7" ht="15" customHeight="1">
      <c r="A341" s="94" t="s">
        <v>440</v>
      </c>
      <c r="B341" s="94"/>
      <c r="C341" s="25" t="s">
        <v>419</v>
      </c>
      <c r="D341" s="25" t="s">
        <v>420</v>
      </c>
      <c r="E341" s="25" t="s">
        <v>421</v>
      </c>
      <c r="F341" s="25" t="s">
        <v>422</v>
      </c>
      <c r="G341" s="25" t="s">
        <v>423</v>
      </c>
    </row>
    <row r="342" spans="1:7" ht="38.1" customHeight="1">
      <c r="A342" s="26" t="s">
        <v>595</v>
      </c>
      <c r="B342" s="27" t="s">
        <v>596</v>
      </c>
      <c r="C342" s="26" t="s">
        <v>21</v>
      </c>
      <c r="D342" s="26" t="s">
        <v>47</v>
      </c>
      <c r="E342" s="28">
        <v>2.93E-2</v>
      </c>
      <c r="F342" s="29">
        <v>811.5</v>
      </c>
      <c r="G342" s="29">
        <v>23.776949999999999</v>
      </c>
    </row>
    <row r="343" spans="1:7" ht="15" customHeight="1">
      <c r="A343" s="4"/>
      <c r="B343" s="4"/>
      <c r="C343" s="4"/>
      <c r="D343" s="4"/>
      <c r="E343" s="95" t="s">
        <v>443</v>
      </c>
      <c r="F343" s="95"/>
      <c r="G343" s="30">
        <v>23.78</v>
      </c>
    </row>
    <row r="344" spans="1:7" ht="15" customHeight="1">
      <c r="A344" s="4"/>
      <c r="B344" s="4"/>
      <c r="C344" s="4"/>
      <c r="D344" s="4"/>
      <c r="E344" s="96" t="s">
        <v>444</v>
      </c>
      <c r="F344" s="96"/>
      <c r="G344" s="9">
        <v>47.62</v>
      </c>
    </row>
    <row r="345" spans="1:7" ht="9.9499999999999993" customHeight="1">
      <c r="A345" s="4"/>
      <c r="B345" s="4"/>
      <c r="C345" s="4"/>
      <c r="D345" s="4"/>
      <c r="E345" s="92"/>
      <c r="F345" s="92"/>
      <c r="G345" s="92"/>
    </row>
    <row r="346" spans="1:7" ht="20.100000000000001" customHeight="1">
      <c r="A346" s="93" t="s">
        <v>289</v>
      </c>
      <c r="B346" s="93"/>
      <c r="C346" s="93"/>
      <c r="D346" s="93"/>
      <c r="E346" s="93"/>
      <c r="F346" s="93"/>
      <c r="G346" s="93"/>
    </row>
    <row r="347" spans="1:7" ht="15" customHeight="1">
      <c r="A347" s="94" t="s">
        <v>471</v>
      </c>
      <c r="B347" s="94"/>
      <c r="C347" s="25" t="s">
        <v>419</v>
      </c>
      <c r="D347" s="25" t="s">
        <v>420</v>
      </c>
      <c r="E347" s="25" t="s">
        <v>421</v>
      </c>
      <c r="F347" s="25" t="s">
        <v>422</v>
      </c>
      <c r="G347" s="25" t="s">
        <v>423</v>
      </c>
    </row>
    <row r="348" spans="1:7" ht="45.95" customHeight="1">
      <c r="A348" s="26" t="s">
        <v>472</v>
      </c>
      <c r="B348" s="27" t="s">
        <v>473</v>
      </c>
      <c r="C348" s="26" t="s">
        <v>21</v>
      </c>
      <c r="D348" s="26" t="s">
        <v>474</v>
      </c>
      <c r="E348" s="28">
        <v>5.9999999999999995E-4</v>
      </c>
      <c r="F348" s="29">
        <v>71.94</v>
      </c>
      <c r="G348" s="29">
        <v>4.3164000000000001E-2</v>
      </c>
    </row>
    <row r="349" spans="1:7" ht="45.95" customHeight="1">
      <c r="A349" s="26" t="s">
        <v>475</v>
      </c>
      <c r="B349" s="27" t="s">
        <v>476</v>
      </c>
      <c r="C349" s="26" t="s">
        <v>21</v>
      </c>
      <c r="D349" s="26" t="s">
        <v>477</v>
      </c>
      <c r="E349" s="28">
        <v>5.4000000000000003E-3</v>
      </c>
      <c r="F349" s="29">
        <v>327.10000000000002</v>
      </c>
      <c r="G349" s="29">
        <v>1.76634</v>
      </c>
    </row>
    <row r="350" spans="1:7" ht="29.1" customHeight="1">
      <c r="A350" s="26" t="s">
        <v>597</v>
      </c>
      <c r="B350" s="27" t="s">
        <v>598</v>
      </c>
      <c r="C350" s="26" t="s">
        <v>21</v>
      </c>
      <c r="D350" s="26" t="s">
        <v>477</v>
      </c>
      <c r="E350" s="28">
        <v>0.19620000000000001</v>
      </c>
      <c r="F350" s="29">
        <v>33.14</v>
      </c>
      <c r="G350" s="29">
        <v>6.5020680000000004</v>
      </c>
    </row>
    <row r="351" spans="1:7" ht="18" customHeight="1">
      <c r="A351" s="4"/>
      <c r="B351" s="4"/>
      <c r="C351" s="4"/>
      <c r="D351" s="4"/>
      <c r="E351" s="95" t="s">
        <v>486</v>
      </c>
      <c r="F351" s="95"/>
      <c r="G351" s="30">
        <v>8.31</v>
      </c>
    </row>
    <row r="352" spans="1:7" ht="15" customHeight="1">
      <c r="A352" s="94" t="s">
        <v>418</v>
      </c>
      <c r="B352" s="94"/>
      <c r="C352" s="25" t="s">
        <v>419</v>
      </c>
      <c r="D352" s="25" t="s">
        <v>420</v>
      </c>
      <c r="E352" s="25" t="s">
        <v>421</v>
      </c>
      <c r="F352" s="25" t="s">
        <v>422</v>
      </c>
      <c r="G352" s="25" t="s">
        <v>423</v>
      </c>
    </row>
    <row r="353" spans="1:7" ht="21" customHeight="1">
      <c r="A353" s="26" t="s">
        <v>599</v>
      </c>
      <c r="B353" s="27" t="s">
        <v>600</v>
      </c>
      <c r="C353" s="26" t="s">
        <v>21</v>
      </c>
      <c r="D353" s="26" t="s">
        <v>47</v>
      </c>
      <c r="E353" s="28">
        <v>1.3889</v>
      </c>
      <c r="F353" s="29">
        <v>37.35</v>
      </c>
      <c r="G353" s="29">
        <v>51.875414999999997</v>
      </c>
    </row>
    <row r="354" spans="1:7" ht="15" customHeight="1">
      <c r="A354" s="4"/>
      <c r="B354" s="4"/>
      <c r="C354" s="4"/>
      <c r="D354" s="4"/>
      <c r="E354" s="95" t="s">
        <v>433</v>
      </c>
      <c r="F354" s="95"/>
      <c r="G354" s="30">
        <v>51.88</v>
      </c>
    </row>
    <row r="355" spans="1:7" ht="15" customHeight="1">
      <c r="A355" s="94" t="s">
        <v>434</v>
      </c>
      <c r="B355" s="94"/>
      <c r="C355" s="25" t="s">
        <v>419</v>
      </c>
      <c r="D355" s="25" t="s">
        <v>420</v>
      </c>
      <c r="E355" s="25" t="s">
        <v>421</v>
      </c>
      <c r="F355" s="25" t="s">
        <v>422</v>
      </c>
      <c r="G355" s="25" t="s">
        <v>423</v>
      </c>
    </row>
    <row r="356" spans="1:7" ht="15" customHeight="1">
      <c r="A356" s="26" t="s">
        <v>437</v>
      </c>
      <c r="B356" s="27" t="s">
        <v>438</v>
      </c>
      <c r="C356" s="26" t="s">
        <v>21</v>
      </c>
      <c r="D356" s="26" t="s">
        <v>216</v>
      </c>
      <c r="E356" s="28">
        <v>0.78659999999999997</v>
      </c>
      <c r="F356" s="29">
        <v>22.95</v>
      </c>
      <c r="G356" s="29">
        <v>18.05247</v>
      </c>
    </row>
    <row r="357" spans="1:7" ht="18" customHeight="1">
      <c r="A357" s="4"/>
      <c r="B357" s="4"/>
      <c r="C357" s="4"/>
      <c r="D357" s="4"/>
      <c r="E357" s="95" t="s">
        <v>439</v>
      </c>
      <c r="F357" s="95"/>
      <c r="G357" s="30">
        <v>18.05</v>
      </c>
    </row>
    <row r="358" spans="1:7" ht="15" customHeight="1">
      <c r="A358" s="4"/>
      <c r="B358" s="4"/>
      <c r="C358" s="4"/>
      <c r="D358" s="4"/>
      <c r="E358" s="96" t="s">
        <v>444</v>
      </c>
      <c r="F358" s="96"/>
      <c r="G358" s="9">
        <v>78.22</v>
      </c>
    </row>
    <row r="359" spans="1:7" ht="9.9499999999999993" customHeight="1">
      <c r="A359" s="4"/>
      <c r="B359" s="4"/>
      <c r="C359" s="4"/>
      <c r="D359" s="4"/>
      <c r="E359" s="92"/>
      <c r="F359" s="92"/>
      <c r="G359" s="92"/>
    </row>
    <row r="360" spans="1:7" ht="20.100000000000001" customHeight="1">
      <c r="A360" s="93" t="s">
        <v>296</v>
      </c>
      <c r="B360" s="93"/>
      <c r="C360" s="93"/>
      <c r="D360" s="93"/>
      <c r="E360" s="93"/>
      <c r="F360" s="93"/>
      <c r="G360" s="93"/>
    </row>
    <row r="361" spans="1:7" ht="15" customHeight="1">
      <c r="A361" s="94" t="s">
        <v>418</v>
      </c>
      <c r="B361" s="94"/>
      <c r="C361" s="25" t="s">
        <v>419</v>
      </c>
      <c r="D361" s="25" t="s">
        <v>420</v>
      </c>
      <c r="E361" s="25" t="s">
        <v>421</v>
      </c>
      <c r="F361" s="25" t="s">
        <v>422</v>
      </c>
      <c r="G361" s="25" t="s">
        <v>423</v>
      </c>
    </row>
    <row r="362" spans="1:7" ht="21" customHeight="1">
      <c r="A362" s="26" t="s">
        <v>528</v>
      </c>
      <c r="B362" s="27" t="s">
        <v>529</v>
      </c>
      <c r="C362" s="26" t="s">
        <v>21</v>
      </c>
      <c r="D362" s="26" t="s">
        <v>530</v>
      </c>
      <c r="E362" s="28">
        <v>2.1299999999999999E-2</v>
      </c>
      <c r="F362" s="29">
        <v>7.19</v>
      </c>
      <c r="G362" s="29">
        <v>0.15314700000000001</v>
      </c>
    </row>
    <row r="363" spans="1:7" ht="15" customHeight="1">
      <c r="A363" s="26" t="s">
        <v>601</v>
      </c>
      <c r="B363" s="27" t="s">
        <v>602</v>
      </c>
      <c r="C363" s="26" t="s">
        <v>21</v>
      </c>
      <c r="D363" s="26" t="s">
        <v>428</v>
      </c>
      <c r="E363" s="28">
        <v>0.2994</v>
      </c>
      <c r="F363" s="29">
        <v>15.97</v>
      </c>
      <c r="G363" s="29">
        <v>4.7814180000000004</v>
      </c>
    </row>
    <row r="364" spans="1:7" ht="21" customHeight="1">
      <c r="A364" s="26" t="s">
        <v>431</v>
      </c>
      <c r="B364" s="27" t="s">
        <v>432</v>
      </c>
      <c r="C364" s="26" t="s">
        <v>21</v>
      </c>
      <c r="D364" s="26" t="s">
        <v>63</v>
      </c>
      <c r="E364" s="28">
        <v>3.125</v>
      </c>
      <c r="F364" s="29">
        <v>5.41</v>
      </c>
      <c r="G364" s="29">
        <v>16.90625</v>
      </c>
    </row>
    <row r="365" spans="1:7" ht="21" customHeight="1">
      <c r="A365" s="26" t="s">
        <v>522</v>
      </c>
      <c r="B365" s="27" t="s">
        <v>523</v>
      </c>
      <c r="C365" s="26" t="s">
        <v>21</v>
      </c>
      <c r="D365" s="26" t="s">
        <v>63</v>
      </c>
      <c r="E365" s="28">
        <v>2.5</v>
      </c>
      <c r="F365" s="29">
        <v>3.73</v>
      </c>
      <c r="G365" s="29">
        <v>9.3249999999999993</v>
      </c>
    </row>
    <row r="366" spans="1:7" ht="15" customHeight="1">
      <c r="A366" s="4"/>
      <c r="B366" s="4"/>
      <c r="C366" s="4"/>
      <c r="D366" s="4"/>
      <c r="E366" s="95" t="s">
        <v>433</v>
      </c>
      <c r="F366" s="95"/>
      <c r="G366" s="30">
        <v>31.17</v>
      </c>
    </row>
    <row r="367" spans="1:7" ht="15" customHeight="1">
      <c r="A367" s="94" t="s">
        <v>434</v>
      </c>
      <c r="B367" s="94"/>
      <c r="C367" s="25" t="s">
        <v>419</v>
      </c>
      <c r="D367" s="25" t="s">
        <v>420</v>
      </c>
      <c r="E367" s="25" t="s">
        <v>421</v>
      </c>
      <c r="F367" s="25" t="s">
        <v>422</v>
      </c>
      <c r="G367" s="25" t="s">
        <v>423</v>
      </c>
    </row>
    <row r="368" spans="1:7" ht="21" customHeight="1">
      <c r="A368" s="26" t="s">
        <v>435</v>
      </c>
      <c r="B368" s="27" t="s">
        <v>436</v>
      </c>
      <c r="C368" s="26" t="s">
        <v>21</v>
      </c>
      <c r="D368" s="26" t="s">
        <v>216</v>
      </c>
      <c r="E368" s="28">
        <v>1.6268</v>
      </c>
      <c r="F368" s="29">
        <v>27.92</v>
      </c>
      <c r="G368" s="29">
        <v>45.420256000000002</v>
      </c>
    </row>
    <row r="369" spans="1:7" ht="15" customHeight="1">
      <c r="A369" s="26" t="s">
        <v>510</v>
      </c>
      <c r="B369" s="27" t="s">
        <v>511</v>
      </c>
      <c r="C369" s="26" t="s">
        <v>21</v>
      </c>
      <c r="D369" s="26" t="s">
        <v>216</v>
      </c>
      <c r="E369" s="28">
        <v>1.4149</v>
      </c>
      <c r="F369" s="29">
        <v>28.34</v>
      </c>
      <c r="G369" s="29">
        <v>40.098266000000002</v>
      </c>
    </row>
    <row r="370" spans="1:7" ht="15" customHeight="1">
      <c r="A370" s="26" t="s">
        <v>437</v>
      </c>
      <c r="B370" s="27" t="s">
        <v>438</v>
      </c>
      <c r="C370" s="26" t="s">
        <v>21</v>
      </c>
      <c r="D370" s="26" t="s">
        <v>216</v>
      </c>
      <c r="E370" s="28">
        <v>3.0417000000000001</v>
      </c>
      <c r="F370" s="29">
        <v>22.95</v>
      </c>
      <c r="G370" s="29">
        <v>69.807015000000007</v>
      </c>
    </row>
    <row r="371" spans="1:7" ht="18" customHeight="1">
      <c r="A371" s="4"/>
      <c r="B371" s="4"/>
      <c r="C371" s="4"/>
      <c r="D371" s="4"/>
      <c r="E371" s="95" t="s">
        <v>439</v>
      </c>
      <c r="F371" s="95"/>
      <c r="G371" s="30">
        <v>155.33000000000001</v>
      </c>
    </row>
    <row r="372" spans="1:7" ht="15" customHeight="1">
      <c r="A372" s="94" t="s">
        <v>440</v>
      </c>
      <c r="B372" s="94"/>
      <c r="C372" s="25" t="s">
        <v>419</v>
      </c>
      <c r="D372" s="25" t="s">
        <v>420</v>
      </c>
      <c r="E372" s="25" t="s">
        <v>421</v>
      </c>
      <c r="F372" s="25" t="s">
        <v>422</v>
      </c>
      <c r="G372" s="25" t="s">
        <v>423</v>
      </c>
    </row>
    <row r="373" spans="1:7" ht="29.1" customHeight="1">
      <c r="A373" s="26" t="s">
        <v>603</v>
      </c>
      <c r="B373" s="27" t="s">
        <v>604</v>
      </c>
      <c r="C373" s="26" t="s">
        <v>21</v>
      </c>
      <c r="D373" s="26" t="s">
        <v>47</v>
      </c>
      <c r="E373" s="28">
        <v>1.2315</v>
      </c>
      <c r="F373" s="29">
        <v>478.04</v>
      </c>
      <c r="G373" s="29">
        <v>588.70626000000004</v>
      </c>
    </row>
    <row r="374" spans="1:7" ht="15" customHeight="1">
      <c r="A374" s="4"/>
      <c r="B374" s="4"/>
      <c r="C374" s="4"/>
      <c r="D374" s="4"/>
      <c r="E374" s="95" t="s">
        <v>443</v>
      </c>
      <c r="F374" s="95"/>
      <c r="G374" s="30">
        <v>588.71</v>
      </c>
    </row>
    <row r="375" spans="1:7" ht="15" customHeight="1">
      <c r="A375" s="4"/>
      <c r="B375" s="4"/>
      <c r="C375" s="4"/>
      <c r="D375" s="4"/>
      <c r="E375" s="96" t="s">
        <v>444</v>
      </c>
      <c r="F375" s="96"/>
      <c r="G375" s="9">
        <v>775.16</v>
      </c>
    </row>
    <row r="376" spans="1:7" ht="9.9499999999999993" customHeight="1">
      <c r="A376" s="4"/>
      <c r="B376" s="4"/>
      <c r="C376" s="4"/>
      <c r="D376" s="4"/>
      <c r="E376" s="92"/>
      <c r="F376" s="92"/>
      <c r="G376" s="92"/>
    </row>
    <row r="377" spans="1:7" ht="20.100000000000001" customHeight="1">
      <c r="A377" s="93" t="s">
        <v>297</v>
      </c>
      <c r="B377" s="93"/>
      <c r="C377" s="93"/>
      <c r="D377" s="93"/>
      <c r="E377" s="93"/>
      <c r="F377" s="93"/>
      <c r="G377" s="93"/>
    </row>
    <row r="378" spans="1:7" ht="15" customHeight="1">
      <c r="A378" s="94" t="s">
        <v>471</v>
      </c>
      <c r="B378" s="94"/>
      <c r="C378" s="25" t="s">
        <v>419</v>
      </c>
      <c r="D378" s="25" t="s">
        <v>420</v>
      </c>
      <c r="E378" s="25" t="s">
        <v>421</v>
      </c>
      <c r="F378" s="25" t="s">
        <v>422</v>
      </c>
      <c r="G378" s="25" t="s">
        <v>423</v>
      </c>
    </row>
    <row r="379" spans="1:7" ht="45.95" customHeight="1">
      <c r="A379" s="26" t="s">
        <v>491</v>
      </c>
      <c r="B379" s="27" t="s">
        <v>492</v>
      </c>
      <c r="C379" s="26" t="s">
        <v>21</v>
      </c>
      <c r="D379" s="26" t="s">
        <v>474</v>
      </c>
      <c r="E379" s="28">
        <v>3.5999999999999999E-3</v>
      </c>
      <c r="F379" s="29">
        <v>72.84</v>
      </c>
      <c r="G379" s="29">
        <v>0.26222400000000001</v>
      </c>
    </row>
    <row r="380" spans="1:7" ht="45.95" customHeight="1">
      <c r="A380" s="26" t="s">
        <v>487</v>
      </c>
      <c r="B380" s="27" t="s">
        <v>488</v>
      </c>
      <c r="C380" s="26" t="s">
        <v>21</v>
      </c>
      <c r="D380" s="26" t="s">
        <v>477</v>
      </c>
      <c r="E380" s="28">
        <v>8.3000000000000001E-3</v>
      </c>
      <c r="F380" s="29">
        <v>275.47000000000003</v>
      </c>
      <c r="G380" s="29">
        <v>2.2864010000000001</v>
      </c>
    </row>
    <row r="381" spans="1:7" ht="18" customHeight="1">
      <c r="A381" s="4"/>
      <c r="B381" s="4"/>
      <c r="C381" s="4"/>
      <c r="D381" s="4"/>
      <c r="E381" s="95" t="s">
        <v>486</v>
      </c>
      <c r="F381" s="95"/>
      <c r="G381" s="30">
        <v>2.5499999999999998</v>
      </c>
    </row>
    <row r="382" spans="1:7" ht="15" customHeight="1">
      <c r="A382" s="4"/>
      <c r="B382" s="4"/>
      <c r="C382" s="4"/>
      <c r="D382" s="4"/>
      <c r="E382" s="96" t="s">
        <v>444</v>
      </c>
      <c r="F382" s="96"/>
      <c r="G382" s="9">
        <v>2.54</v>
      </c>
    </row>
    <row r="383" spans="1:7" ht="9.9499999999999993" customHeight="1">
      <c r="A383" s="4"/>
      <c r="B383" s="4"/>
      <c r="C383" s="4"/>
      <c r="D383" s="4"/>
      <c r="E383" s="92"/>
      <c r="F383" s="92"/>
      <c r="G383" s="92"/>
    </row>
    <row r="384" spans="1:7" ht="20.100000000000001" customHeight="1">
      <c r="A384" s="93" t="s">
        <v>299</v>
      </c>
      <c r="B384" s="93"/>
      <c r="C384" s="93"/>
      <c r="D384" s="93"/>
      <c r="E384" s="93"/>
      <c r="F384" s="93"/>
      <c r="G384" s="93"/>
    </row>
    <row r="385" spans="1:7" ht="15" customHeight="1">
      <c r="A385" s="94" t="s">
        <v>418</v>
      </c>
      <c r="B385" s="94"/>
      <c r="C385" s="25" t="s">
        <v>419</v>
      </c>
      <c r="D385" s="25" t="s">
        <v>420</v>
      </c>
      <c r="E385" s="25" t="s">
        <v>421</v>
      </c>
      <c r="F385" s="25" t="s">
        <v>422</v>
      </c>
      <c r="G385" s="25" t="s">
        <v>423</v>
      </c>
    </row>
    <row r="386" spans="1:7" ht="29.1" customHeight="1">
      <c r="A386" s="26" t="s">
        <v>605</v>
      </c>
      <c r="B386" s="27" t="s">
        <v>606</v>
      </c>
      <c r="C386" s="26" t="s">
        <v>21</v>
      </c>
      <c r="D386" s="26" t="s">
        <v>38</v>
      </c>
      <c r="E386" s="28">
        <v>4</v>
      </c>
      <c r="F386" s="29">
        <v>0.39</v>
      </c>
      <c r="G386" s="29">
        <v>1.56</v>
      </c>
    </row>
    <row r="387" spans="1:7" ht="21" customHeight="1">
      <c r="A387" s="26" t="s">
        <v>607</v>
      </c>
      <c r="B387" s="27" t="s">
        <v>608</v>
      </c>
      <c r="C387" s="26" t="s">
        <v>21</v>
      </c>
      <c r="D387" s="26" t="s">
        <v>38</v>
      </c>
      <c r="E387" s="28">
        <v>1</v>
      </c>
      <c r="F387" s="29">
        <v>132</v>
      </c>
      <c r="G387" s="29">
        <v>132</v>
      </c>
    </row>
    <row r="388" spans="1:7" ht="15" customHeight="1">
      <c r="A388" s="4"/>
      <c r="B388" s="4"/>
      <c r="C388" s="4"/>
      <c r="D388" s="4"/>
      <c r="E388" s="95" t="s">
        <v>433</v>
      </c>
      <c r="F388" s="95"/>
      <c r="G388" s="30">
        <v>133.56</v>
      </c>
    </row>
    <row r="389" spans="1:7" ht="15" customHeight="1">
      <c r="A389" s="94" t="s">
        <v>434</v>
      </c>
      <c r="B389" s="94"/>
      <c r="C389" s="25" t="s">
        <v>419</v>
      </c>
      <c r="D389" s="25" t="s">
        <v>420</v>
      </c>
      <c r="E389" s="25" t="s">
        <v>421</v>
      </c>
      <c r="F389" s="25" t="s">
        <v>422</v>
      </c>
      <c r="G389" s="25" t="s">
        <v>423</v>
      </c>
    </row>
    <row r="390" spans="1:7" ht="15" customHeight="1">
      <c r="A390" s="26" t="s">
        <v>437</v>
      </c>
      <c r="B390" s="27" t="s">
        <v>438</v>
      </c>
      <c r="C390" s="26" t="s">
        <v>21</v>
      </c>
      <c r="D390" s="26" t="s">
        <v>216</v>
      </c>
      <c r="E390" s="28">
        <v>0.4</v>
      </c>
      <c r="F390" s="29">
        <v>22.95</v>
      </c>
      <c r="G390" s="29">
        <v>9.18</v>
      </c>
    </row>
    <row r="391" spans="1:7" ht="18" customHeight="1">
      <c r="A391" s="4"/>
      <c r="B391" s="4"/>
      <c r="C391" s="4"/>
      <c r="D391" s="4"/>
      <c r="E391" s="95" t="s">
        <v>439</v>
      </c>
      <c r="F391" s="95"/>
      <c r="G391" s="30">
        <v>9.18</v>
      </c>
    </row>
    <row r="392" spans="1:7" ht="15" customHeight="1">
      <c r="A392" s="4"/>
      <c r="B392" s="4"/>
      <c r="C392" s="4"/>
      <c r="D392" s="4"/>
      <c r="E392" s="96" t="s">
        <v>444</v>
      </c>
      <c r="F392" s="96"/>
      <c r="G392" s="9">
        <v>142.74</v>
      </c>
    </row>
    <row r="393" spans="1:7" ht="9.9499999999999993" customHeight="1">
      <c r="A393" s="4"/>
      <c r="B393" s="4"/>
      <c r="C393" s="4"/>
      <c r="D393" s="4"/>
      <c r="E393" s="92"/>
      <c r="F393" s="92"/>
      <c r="G393" s="92"/>
    </row>
    <row r="394" spans="1:7" ht="20.100000000000001" customHeight="1">
      <c r="A394" s="93" t="s">
        <v>301</v>
      </c>
      <c r="B394" s="93"/>
      <c r="C394" s="93"/>
      <c r="D394" s="93"/>
      <c r="E394" s="93"/>
      <c r="F394" s="93"/>
      <c r="G394" s="93"/>
    </row>
    <row r="395" spans="1:7" ht="15" customHeight="1">
      <c r="A395" s="94" t="s">
        <v>418</v>
      </c>
      <c r="B395" s="94"/>
      <c r="C395" s="25" t="s">
        <v>419</v>
      </c>
      <c r="D395" s="25" t="s">
        <v>420</v>
      </c>
      <c r="E395" s="25" t="s">
        <v>421</v>
      </c>
      <c r="F395" s="25" t="s">
        <v>422</v>
      </c>
      <c r="G395" s="25" t="s">
        <v>423</v>
      </c>
    </row>
    <row r="396" spans="1:7" ht="15" customHeight="1">
      <c r="A396" s="26" t="s">
        <v>609</v>
      </c>
      <c r="B396" s="27" t="s">
        <v>610</v>
      </c>
      <c r="C396" s="26" t="s">
        <v>21</v>
      </c>
      <c r="D396" s="26" t="s">
        <v>428</v>
      </c>
      <c r="E396" s="28">
        <v>0.106</v>
      </c>
      <c r="F396" s="29">
        <v>2.67</v>
      </c>
      <c r="G396" s="29">
        <v>0.28301999999999999</v>
      </c>
    </row>
    <row r="397" spans="1:7" ht="15" customHeight="1">
      <c r="A397" s="4"/>
      <c r="B397" s="4"/>
      <c r="C397" s="4"/>
      <c r="D397" s="4"/>
      <c r="E397" s="95" t="s">
        <v>433</v>
      </c>
      <c r="F397" s="95"/>
      <c r="G397" s="30">
        <v>0.28000000000000003</v>
      </c>
    </row>
    <row r="398" spans="1:7" ht="15" customHeight="1">
      <c r="A398" s="94" t="s">
        <v>434</v>
      </c>
      <c r="B398" s="94"/>
      <c r="C398" s="25" t="s">
        <v>419</v>
      </c>
      <c r="D398" s="25" t="s">
        <v>420</v>
      </c>
      <c r="E398" s="25" t="s">
        <v>421</v>
      </c>
      <c r="F398" s="25" t="s">
        <v>422</v>
      </c>
      <c r="G398" s="25" t="s">
        <v>423</v>
      </c>
    </row>
    <row r="399" spans="1:7" ht="15" customHeight="1">
      <c r="A399" s="26" t="s">
        <v>611</v>
      </c>
      <c r="B399" s="27" t="s">
        <v>612</v>
      </c>
      <c r="C399" s="26" t="s">
        <v>21</v>
      </c>
      <c r="D399" s="26" t="s">
        <v>216</v>
      </c>
      <c r="E399" s="28">
        <v>3.6999999999999998E-2</v>
      </c>
      <c r="F399" s="29">
        <v>30.01</v>
      </c>
      <c r="G399" s="29">
        <v>1.1103700000000001</v>
      </c>
    </row>
    <row r="400" spans="1:7" ht="15" customHeight="1">
      <c r="A400" s="26" t="s">
        <v>437</v>
      </c>
      <c r="B400" s="27" t="s">
        <v>438</v>
      </c>
      <c r="C400" s="26" t="s">
        <v>21</v>
      </c>
      <c r="D400" s="26" t="s">
        <v>216</v>
      </c>
      <c r="E400" s="28">
        <v>1.6E-2</v>
      </c>
      <c r="F400" s="29">
        <v>22.95</v>
      </c>
      <c r="G400" s="29">
        <v>0.36720000000000003</v>
      </c>
    </row>
    <row r="401" spans="1:7" ht="18" customHeight="1">
      <c r="A401" s="4"/>
      <c r="B401" s="4"/>
      <c r="C401" s="4"/>
      <c r="D401" s="4"/>
      <c r="E401" s="95" t="s">
        <v>439</v>
      </c>
      <c r="F401" s="95"/>
      <c r="G401" s="30">
        <v>1.48</v>
      </c>
    </row>
    <row r="402" spans="1:7" ht="15" customHeight="1">
      <c r="A402" s="4"/>
      <c r="B402" s="4"/>
      <c r="C402" s="4"/>
      <c r="D402" s="4"/>
      <c r="E402" s="96" t="s">
        <v>444</v>
      </c>
      <c r="F402" s="96"/>
      <c r="G402" s="9">
        <v>1.75</v>
      </c>
    </row>
    <row r="403" spans="1:7" ht="9.9499999999999993" customHeight="1">
      <c r="A403" s="4"/>
      <c r="B403" s="4"/>
      <c r="C403" s="4"/>
      <c r="D403" s="4"/>
      <c r="E403" s="92"/>
      <c r="F403" s="92"/>
      <c r="G403" s="92"/>
    </row>
    <row r="404" spans="1:7" ht="20.100000000000001" customHeight="1">
      <c r="A404" s="93" t="s">
        <v>302</v>
      </c>
      <c r="B404" s="93"/>
      <c r="C404" s="93"/>
      <c r="D404" s="93"/>
      <c r="E404" s="93"/>
      <c r="F404" s="93"/>
      <c r="G404" s="93"/>
    </row>
    <row r="405" spans="1:7" ht="15" customHeight="1">
      <c r="A405" s="94" t="s">
        <v>418</v>
      </c>
      <c r="B405" s="94"/>
      <c r="C405" s="25" t="s">
        <v>419</v>
      </c>
      <c r="D405" s="25" t="s">
        <v>420</v>
      </c>
      <c r="E405" s="25" t="s">
        <v>421</v>
      </c>
      <c r="F405" s="25" t="s">
        <v>422</v>
      </c>
      <c r="G405" s="25" t="s">
        <v>423</v>
      </c>
    </row>
    <row r="406" spans="1:7" ht="15" customHeight="1">
      <c r="A406" s="26" t="s">
        <v>449</v>
      </c>
      <c r="B406" s="27" t="s">
        <v>450</v>
      </c>
      <c r="C406" s="26" t="s">
        <v>21</v>
      </c>
      <c r="D406" s="26" t="s">
        <v>38</v>
      </c>
      <c r="E406" s="28">
        <v>7.4999999999999997E-3</v>
      </c>
      <c r="F406" s="29">
        <v>60.78</v>
      </c>
      <c r="G406" s="29">
        <v>0.46</v>
      </c>
    </row>
    <row r="407" spans="1:7" ht="21" customHeight="1">
      <c r="A407" s="26" t="s">
        <v>451</v>
      </c>
      <c r="B407" s="27" t="s">
        <v>452</v>
      </c>
      <c r="C407" s="26" t="s">
        <v>21</v>
      </c>
      <c r="D407" s="26" t="s">
        <v>38</v>
      </c>
      <c r="E407" s="28">
        <v>3</v>
      </c>
      <c r="F407" s="29">
        <v>0.66</v>
      </c>
      <c r="G407" s="29">
        <v>1.98</v>
      </c>
    </row>
    <row r="408" spans="1:7" ht="21" customHeight="1">
      <c r="A408" s="26" t="s">
        <v>453</v>
      </c>
      <c r="B408" s="27" t="s">
        <v>454</v>
      </c>
      <c r="C408" s="26" t="s">
        <v>21</v>
      </c>
      <c r="D408" s="26" t="s">
        <v>38</v>
      </c>
      <c r="E408" s="28">
        <v>1.2E-2</v>
      </c>
      <c r="F408" s="29">
        <v>68.86</v>
      </c>
      <c r="G408" s="29">
        <v>0.83</v>
      </c>
    </row>
    <row r="409" spans="1:7" ht="15" customHeight="1">
      <c r="A409" s="26" t="s">
        <v>455</v>
      </c>
      <c r="B409" s="27" t="s">
        <v>456</v>
      </c>
      <c r="C409" s="26" t="s">
        <v>21</v>
      </c>
      <c r="D409" s="26" t="s">
        <v>63</v>
      </c>
      <c r="E409" s="28">
        <v>1</v>
      </c>
      <c r="F409" s="29">
        <v>3.75</v>
      </c>
      <c r="G409" s="29">
        <v>3.75</v>
      </c>
    </row>
    <row r="410" spans="1:7" ht="15" customHeight="1">
      <c r="A410" s="4"/>
      <c r="B410" s="4"/>
      <c r="C410" s="4"/>
      <c r="D410" s="4"/>
      <c r="E410" s="95" t="s">
        <v>433</v>
      </c>
      <c r="F410" s="95"/>
      <c r="G410" s="30">
        <v>7.02</v>
      </c>
    </row>
    <row r="411" spans="1:7" ht="15" customHeight="1">
      <c r="A411" s="94" t="s">
        <v>434</v>
      </c>
      <c r="B411" s="94"/>
      <c r="C411" s="25" t="s">
        <v>419</v>
      </c>
      <c r="D411" s="25" t="s">
        <v>420</v>
      </c>
      <c r="E411" s="25" t="s">
        <v>421</v>
      </c>
      <c r="F411" s="25" t="s">
        <v>422</v>
      </c>
      <c r="G411" s="25" t="s">
        <v>423</v>
      </c>
    </row>
    <row r="412" spans="1:7" ht="21" customHeight="1">
      <c r="A412" s="26" t="s">
        <v>457</v>
      </c>
      <c r="B412" s="27" t="s">
        <v>458</v>
      </c>
      <c r="C412" s="26" t="s">
        <v>21</v>
      </c>
      <c r="D412" s="26" t="s">
        <v>216</v>
      </c>
      <c r="E412" s="28">
        <v>1</v>
      </c>
      <c r="F412" s="29">
        <v>27.62</v>
      </c>
      <c r="G412" s="29">
        <v>27.62</v>
      </c>
    </row>
    <row r="413" spans="1:7" ht="15" customHeight="1">
      <c r="A413" s="26" t="s">
        <v>437</v>
      </c>
      <c r="B413" s="27" t="s">
        <v>438</v>
      </c>
      <c r="C413" s="26" t="s">
        <v>21</v>
      </c>
      <c r="D413" s="26" t="s">
        <v>216</v>
      </c>
      <c r="E413" s="28">
        <v>3</v>
      </c>
      <c r="F413" s="29">
        <v>22.95</v>
      </c>
      <c r="G413" s="29">
        <v>68.849999999999994</v>
      </c>
    </row>
    <row r="414" spans="1:7" ht="18" customHeight="1">
      <c r="A414" s="4"/>
      <c r="B414" s="4"/>
      <c r="C414" s="4"/>
      <c r="D414" s="4"/>
      <c r="E414" s="95" t="s">
        <v>439</v>
      </c>
      <c r="F414" s="95"/>
      <c r="G414" s="30">
        <v>96.47</v>
      </c>
    </row>
    <row r="415" spans="1:7" ht="15" customHeight="1">
      <c r="A415" s="4"/>
      <c r="B415" s="4"/>
      <c r="C415" s="4"/>
      <c r="D415" s="4"/>
      <c r="E415" s="96" t="s">
        <v>444</v>
      </c>
      <c r="F415" s="96"/>
      <c r="G415" s="9">
        <v>103.49</v>
      </c>
    </row>
    <row r="416" spans="1:7" ht="9.9499999999999993" customHeight="1">
      <c r="A416" s="4"/>
      <c r="B416" s="4"/>
      <c r="C416" s="4"/>
      <c r="D416" s="4"/>
      <c r="E416" s="92"/>
      <c r="F416" s="92"/>
      <c r="G416" s="92"/>
    </row>
    <row r="417" spans="1:7" ht="20.100000000000001" customHeight="1">
      <c r="A417" s="93" t="s">
        <v>303</v>
      </c>
      <c r="B417" s="93"/>
      <c r="C417" s="93"/>
      <c r="D417" s="93"/>
      <c r="E417" s="93"/>
      <c r="F417" s="93"/>
      <c r="G417" s="93"/>
    </row>
    <row r="418" spans="1:7" ht="15" customHeight="1">
      <c r="A418" s="94" t="s">
        <v>418</v>
      </c>
      <c r="B418" s="94"/>
      <c r="C418" s="25" t="s">
        <v>419</v>
      </c>
      <c r="D418" s="25" t="s">
        <v>420</v>
      </c>
      <c r="E418" s="25" t="s">
        <v>421</v>
      </c>
      <c r="F418" s="25" t="s">
        <v>422</v>
      </c>
      <c r="G418" s="25" t="s">
        <v>423</v>
      </c>
    </row>
    <row r="419" spans="1:7" ht="15" customHeight="1">
      <c r="A419" s="26" t="s">
        <v>460</v>
      </c>
      <c r="B419" s="27" t="s">
        <v>461</v>
      </c>
      <c r="C419" s="26" t="s">
        <v>21</v>
      </c>
      <c r="D419" s="26" t="s">
        <v>38</v>
      </c>
      <c r="E419" s="28">
        <v>0.2</v>
      </c>
      <c r="F419" s="29">
        <v>7.9</v>
      </c>
      <c r="G419" s="29">
        <v>1.58</v>
      </c>
    </row>
    <row r="420" spans="1:7" ht="15" customHeight="1">
      <c r="A420" s="26" t="s">
        <v>462</v>
      </c>
      <c r="B420" s="27" t="s">
        <v>463</v>
      </c>
      <c r="C420" s="26" t="s">
        <v>21</v>
      </c>
      <c r="D420" s="26" t="s">
        <v>428</v>
      </c>
      <c r="E420" s="28">
        <v>0.05</v>
      </c>
      <c r="F420" s="29">
        <v>20.010000000000002</v>
      </c>
      <c r="G420" s="29">
        <v>1</v>
      </c>
    </row>
    <row r="421" spans="1:7" ht="21" customHeight="1">
      <c r="A421" s="26" t="s">
        <v>464</v>
      </c>
      <c r="B421" s="27" t="s">
        <v>465</v>
      </c>
      <c r="C421" s="26" t="s">
        <v>21</v>
      </c>
      <c r="D421" s="26" t="s">
        <v>38</v>
      </c>
      <c r="E421" s="28">
        <v>1</v>
      </c>
      <c r="F421" s="29">
        <v>16.41</v>
      </c>
      <c r="G421" s="29">
        <v>16.41</v>
      </c>
    </row>
    <row r="422" spans="1:7" ht="21" customHeight="1">
      <c r="A422" s="26" t="s">
        <v>466</v>
      </c>
      <c r="B422" s="27" t="s">
        <v>467</v>
      </c>
      <c r="C422" s="26" t="s">
        <v>21</v>
      </c>
      <c r="D422" s="26" t="s">
        <v>63</v>
      </c>
      <c r="E422" s="28">
        <v>2.0001000000000002</v>
      </c>
      <c r="F422" s="29">
        <v>13.26</v>
      </c>
      <c r="G422" s="29">
        <v>26.52</v>
      </c>
    </row>
    <row r="423" spans="1:7" ht="15" customHeight="1">
      <c r="A423" s="4"/>
      <c r="B423" s="4"/>
      <c r="C423" s="4"/>
      <c r="D423" s="4"/>
      <c r="E423" s="95" t="s">
        <v>433</v>
      </c>
      <c r="F423" s="95"/>
      <c r="G423" s="30">
        <v>45.51</v>
      </c>
    </row>
    <row r="424" spans="1:7" ht="15" customHeight="1">
      <c r="A424" s="94" t="s">
        <v>434</v>
      </c>
      <c r="B424" s="94"/>
      <c r="C424" s="25" t="s">
        <v>419</v>
      </c>
      <c r="D424" s="25" t="s">
        <v>420</v>
      </c>
      <c r="E424" s="25" t="s">
        <v>421</v>
      </c>
      <c r="F424" s="25" t="s">
        <v>422</v>
      </c>
      <c r="G424" s="25" t="s">
        <v>423</v>
      </c>
    </row>
    <row r="425" spans="1:7" ht="21" customHeight="1">
      <c r="A425" s="26" t="s">
        <v>457</v>
      </c>
      <c r="B425" s="27" t="s">
        <v>458</v>
      </c>
      <c r="C425" s="26" t="s">
        <v>21</v>
      </c>
      <c r="D425" s="26" t="s">
        <v>216</v>
      </c>
      <c r="E425" s="28">
        <v>0.15</v>
      </c>
      <c r="F425" s="29">
        <v>27.62</v>
      </c>
      <c r="G425" s="29">
        <v>4.1399999999999997</v>
      </c>
    </row>
    <row r="426" spans="1:7" ht="15" customHeight="1">
      <c r="A426" s="26" t="s">
        <v>437</v>
      </c>
      <c r="B426" s="27" t="s">
        <v>438</v>
      </c>
      <c r="C426" s="26" t="s">
        <v>21</v>
      </c>
      <c r="D426" s="26" t="s">
        <v>216</v>
      </c>
      <c r="E426" s="28">
        <v>0.15</v>
      </c>
      <c r="F426" s="29">
        <v>22.95</v>
      </c>
      <c r="G426" s="29">
        <v>3.44</v>
      </c>
    </row>
    <row r="427" spans="1:7" ht="18" customHeight="1">
      <c r="A427" s="4"/>
      <c r="B427" s="4"/>
      <c r="C427" s="4"/>
      <c r="D427" s="4"/>
      <c r="E427" s="95" t="s">
        <v>439</v>
      </c>
      <c r="F427" s="95"/>
      <c r="G427" s="30">
        <v>7.58</v>
      </c>
    </row>
    <row r="428" spans="1:7" ht="15" customHeight="1">
      <c r="A428" s="94" t="s">
        <v>440</v>
      </c>
      <c r="B428" s="94"/>
      <c r="C428" s="25" t="s">
        <v>419</v>
      </c>
      <c r="D428" s="25" t="s">
        <v>420</v>
      </c>
      <c r="E428" s="25" t="s">
        <v>421</v>
      </c>
      <c r="F428" s="25" t="s">
        <v>422</v>
      </c>
      <c r="G428" s="25" t="s">
        <v>423</v>
      </c>
    </row>
    <row r="429" spans="1:7" ht="29.1" customHeight="1">
      <c r="A429" s="26" t="s">
        <v>468</v>
      </c>
      <c r="B429" s="27" t="s">
        <v>469</v>
      </c>
      <c r="C429" s="26" t="s">
        <v>470</v>
      </c>
      <c r="D429" s="26" t="s">
        <v>47</v>
      </c>
      <c r="E429" s="28">
        <v>0.15</v>
      </c>
      <c r="F429" s="29">
        <v>3.49</v>
      </c>
      <c r="G429" s="29">
        <v>0.52</v>
      </c>
    </row>
    <row r="430" spans="1:7" ht="15" customHeight="1">
      <c r="A430" s="4"/>
      <c r="B430" s="4"/>
      <c r="C430" s="4"/>
      <c r="D430" s="4"/>
      <c r="E430" s="95" t="s">
        <v>443</v>
      </c>
      <c r="F430" s="95"/>
      <c r="G430" s="30">
        <v>0.52</v>
      </c>
    </row>
    <row r="431" spans="1:7" ht="15" customHeight="1">
      <c r="A431" s="4"/>
      <c r="B431" s="4"/>
      <c r="C431" s="4"/>
      <c r="D431" s="4"/>
      <c r="E431" s="96" t="s">
        <v>444</v>
      </c>
      <c r="F431" s="96"/>
      <c r="G431" s="9">
        <v>53.61</v>
      </c>
    </row>
    <row r="432" spans="1:7" ht="9.9499999999999993" customHeight="1">
      <c r="A432" s="4"/>
      <c r="B432" s="4"/>
      <c r="C432" s="4"/>
      <c r="D432" s="4"/>
      <c r="E432" s="92"/>
      <c r="F432" s="92"/>
      <c r="G432" s="92"/>
    </row>
    <row r="433" spans="1:7" ht="20.100000000000001" customHeight="1">
      <c r="A433" s="93" t="s">
        <v>304</v>
      </c>
      <c r="B433" s="93"/>
      <c r="C433" s="93"/>
      <c r="D433" s="93"/>
      <c r="E433" s="93"/>
      <c r="F433" s="93"/>
      <c r="G433" s="93"/>
    </row>
    <row r="434" spans="1:7" ht="15" customHeight="1">
      <c r="A434" s="94" t="s">
        <v>471</v>
      </c>
      <c r="B434" s="94"/>
      <c r="C434" s="25" t="s">
        <v>419</v>
      </c>
      <c r="D434" s="25" t="s">
        <v>420</v>
      </c>
      <c r="E434" s="25" t="s">
        <v>421</v>
      </c>
      <c r="F434" s="25" t="s">
        <v>422</v>
      </c>
      <c r="G434" s="25" t="s">
        <v>423</v>
      </c>
    </row>
    <row r="435" spans="1:7" ht="45.95" customHeight="1">
      <c r="A435" s="26" t="s">
        <v>472</v>
      </c>
      <c r="B435" s="27" t="s">
        <v>473</v>
      </c>
      <c r="C435" s="26" t="s">
        <v>21</v>
      </c>
      <c r="D435" s="26" t="s">
        <v>474</v>
      </c>
      <c r="E435" s="28">
        <v>2.5891999999999998E-3</v>
      </c>
      <c r="F435" s="29">
        <v>71.94</v>
      </c>
      <c r="G435" s="29">
        <v>0.18626704799999999</v>
      </c>
    </row>
    <row r="436" spans="1:7" ht="45.95" customHeight="1">
      <c r="A436" s="26" t="s">
        <v>475</v>
      </c>
      <c r="B436" s="27" t="s">
        <v>476</v>
      </c>
      <c r="C436" s="26" t="s">
        <v>21</v>
      </c>
      <c r="D436" s="26" t="s">
        <v>477</v>
      </c>
      <c r="E436" s="28">
        <v>1.0702000000000001E-3</v>
      </c>
      <c r="F436" s="29">
        <v>327.10000000000002</v>
      </c>
      <c r="G436" s="29">
        <v>0.35006241999999999</v>
      </c>
    </row>
    <row r="437" spans="1:7" ht="29.1" customHeight="1">
      <c r="A437" s="26" t="s">
        <v>478</v>
      </c>
      <c r="B437" s="27" t="s">
        <v>479</v>
      </c>
      <c r="C437" s="26" t="s">
        <v>21</v>
      </c>
      <c r="D437" s="26" t="s">
        <v>474</v>
      </c>
      <c r="E437" s="28">
        <v>8.3126999999999993E-3</v>
      </c>
      <c r="F437" s="29">
        <v>88.59</v>
      </c>
      <c r="G437" s="29">
        <v>0.73642209300000006</v>
      </c>
    </row>
    <row r="438" spans="1:7" ht="29.1" customHeight="1">
      <c r="A438" s="26" t="s">
        <v>480</v>
      </c>
      <c r="B438" s="27" t="s">
        <v>481</v>
      </c>
      <c r="C438" s="26" t="s">
        <v>21</v>
      </c>
      <c r="D438" s="26" t="s">
        <v>477</v>
      </c>
      <c r="E438" s="28">
        <v>3.0249999999999998E-4</v>
      </c>
      <c r="F438" s="29">
        <v>247.73</v>
      </c>
      <c r="G438" s="29">
        <v>7.4938325E-2</v>
      </c>
    </row>
    <row r="439" spans="1:7" ht="38.1" customHeight="1">
      <c r="A439" s="26" t="s">
        <v>482</v>
      </c>
      <c r="B439" s="27" t="s">
        <v>483</v>
      </c>
      <c r="C439" s="26" t="s">
        <v>21</v>
      </c>
      <c r="D439" s="26" t="s">
        <v>474</v>
      </c>
      <c r="E439" s="28">
        <v>2.9082999999999999E-3</v>
      </c>
      <c r="F439" s="29">
        <v>80.48</v>
      </c>
      <c r="G439" s="29">
        <v>0.234059984</v>
      </c>
    </row>
    <row r="440" spans="1:7" ht="38.1" customHeight="1">
      <c r="A440" s="26" t="s">
        <v>484</v>
      </c>
      <c r="B440" s="27" t="s">
        <v>485</v>
      </c>
      <c r="C440" s="26" t="s">
        <v>21</v>
      </c>
      <c r="D440" s="26" t="s">
        <v>477</v>
      </c>
      <c r="E440" s="28">
        <v>7.5109999999999999E-4</v>
      </c>
      <c r="F440" s="29">
        <v>203.13</v>
      </c>
      <c r="G440" s="29">
        <v>0.15257094299999999</v>
      </c>
    </row>
    <row r="441" spans="1:7" ht="18" customHeight="1">
      <c r="A441" s="4"/>
      <c r="B441" s="4"/>
      <c r="C441" s="4"/>
      <c r="D441" s="4"/>
      <c r="E441" s="95" t="s">
        <v>486</v>
      </c>
      <c r="F441" s="95"/>
      <c r="G441" s="30">
        <v>1.73</v>
      </c>
    </row>
    <row r="442" spans="1:7" ht="15" customHeight="1">
      <c r="A442" s="94" t="s">
        <v>434</v>
      </c>
      <c r="B442" s="94"/>
      <c r="C442" s="25" t="s">
        <v>419</v>
      </c>
      <c r="D442" s="25" t="s">
        <v>420</v>
      </c>
      <c r="E442" s="25" t="s">
        <v>421</v>
      </c>
      <c r="F442" s="25" t="s">
        <v>422</v>
      </c>
      <c r="G442" s="25" t="s">
        <v>423</v>
      </c>
    </row>
    <row r="443" spans="1:7" ht="15" customHeight="1">
      <c r="A443" s="26" t="s">
        <v>437</v>
      </c>
      <c r="B443" s="27" t="s">
        <v>438</v>
      </c>
      <c r="C443" s="26" t="s">
        <v>21</v>
      </c>
      <c r="D443" s="26" t="s">
        <v>216</v>
      </c>
      <c r="E443" s="28">
        <v>8.6151999999999999E-3</v>
      </c>
      <c r="F443" s="29">
        <v>22.95</v>
      </c>
      <c r="G443" s="29">
        <v>0.19771884000000001</v>
      </c>
    </row>
    <row r="444" spans="1:7" ht="18" customHeight="1">
      <c r="A444" s="4"/>
      <c r="B444" s="4"/>
      <c r="C444" s="4"/>
      <c r="D444" s="4"/>
      <c r="E444" s="95" t="s">
        <v>439</v>
      </c>
      <c r="F444" s="95"/>
      <c r="G444" s="30">
        <v>0.2</v>
      </c>
    </row>
    <row r="445" spans="1:7" ht="15" customHeight="1">
      <c r="A445" s="4"/>
      <c r="B445" s="4"/>
      <c r="C445" s="4"/>
      <c r="D445" s="4"/>
      <c r="E445" s="96" t="s">
        <v>444</v>
      </c>
      <c r="F445" s="96"/>
      <c r="G445" s="9">
        <v>1.9</v>
      </c>
    </row>
    <row r="446" spans="1:7" ht="9.9499999999999993" customHeight="1">
      <c r="A446" s="4"/>
      <c r="B446" s="4"/>
      <c r="C446" s="4"/>
      <c r="D446" s="4"/>
      <c r="E446" s="92"/>
      <c r="F446" s="92"/>
      <c r="G446" s="92"/>
    </row>
    <row r="447" spans="1:7" ht="20.100000000000001" customHeight="1">
      <c r="A447" s="93" t="s">
        <v>311</v>
      </c>
      <c r="B447" s="93"/>
      <c r="C447" s="93"/>
      <c r="D447" s="93"/>
      <c r="E447" s="93"/>
      <c r="F447" s="93"/>
      <c r="G447" s="93"/>
    </row>
    <row r="448" spans="1:7" ht="15" customHeight="1">
      <c r="A448" s="94" t="s">
        <v>613</v>
      </c>
      <c r="B448" s="94"/>
      <c r="C448" s="25" t="s">
        <v>419</v>
      </c>
      <c r="D448" s="25" t="s">
        <v>420</v>
      </c>
      <c r="E448" s="25" t="s">
        <v>421</v>
      </c>
      <c r="F448" s="25" t="s">
        <v>422</v>
      </c>
      <c r="G448" s="25" t="s">
        <v>423</v>
      </c>
    </row>
    <row r="449" spans="1:7" ht="21" customHeight="1">
      <c r="A449" s="26" t="s">
        <v>614</v>
      </c>
      <c r="B449" s="27" t="s">
        <v>615</v>
      </c>
      <c r="C449" s="26" t="s">
        <v>616</v>
      </c>
      <c r="D449" s="26" t="s">
        <v>34</v>
      </c>
      <c r="E449" s="28">
        <v>1.274E-5</v>
      </c>
      <c r="F449" s="29">
        <v>16666.3</v>
      </c>
      <c r="G449" s="29">
        <v>0.21</v>
      </c>
    </row>
    <row r="450" spans="1:7" ht="15" customHeight="1">
      <c r="A450" s="4"/>
      <c r="B450" s="4"/>
      <c r="C450" s="4"/>
      <c r="D450" s="4"/>
      <c r="E450" s="95" t="s">
        <v>617</v>
      </c>
      <c r="F450" s="95"/>
      <c r="G450" s="30">
        <v>0.21</v>
      </c>
    </row>
    <row r="451" spans="1:7" ht="15" customHeight="1">
      <c r="A451" s="94" t="s">
        <v>418</v>
      </c>
      <c r="B451" s="94"/>
      <c r="C451" s="25" t="s">
        <v>419</v>
      </c>
      <c r="D451" s="25" t="s">
        <v>420</v>
      </c>
      <c r="E451" s="25" t="s">
        <v>421</v>
      </c>
      <c r="F451" s="25" t="s">
        <v>422</v>
      </c>
      <c r="G451" s="25" t="s">
        <v>423</v>
      </c>
    </row>
    <row r="452" spans="1:7" ht="15" customHeight="1">
      <c r="A452" s="26" t="s">
        <v>618</v>
      </c>
      <c r="B452" s="27" t="s">
        <v>619</v>
      </c>
      <c r="C452" s="26" t="s">
        <v>21</v>
      </c>
      <c r="D452" s="26" t="s">
        <v>530</v>
      </c>
      <c r="E452" s="28">
        <v>0.10299999999999999</v>
      </c>
      <c r="F452" s="29">
        <v>6.5</v>
      </c>
      <c r="G452" s="29">
        <v>0.67</v>
      </c>
    </row>
    <row r="453" spans="1:7" ht="15" customHeight="1">
      <c r="A453" s="4"/>
      <c r="B453" s="4"/>
      <c r="C453" s="4"/>
      <c r="D453" s="4"/>
      <c r="E453" s="95" t="s">
        <v>433</v>
      </c>
      <c r="F453" s="95"/>
      <c r="G453" s="30">
        <v>0.67</v>
      </c>
    </row>
    <row r="454" spans="1:7" ht="15" customHeight="1">
      <c r="A454" s="94" t="s">
        <v>434</v>
      </c>
      <c r="B454" s="94"/>
      <c r="C454" s="25" t="s">
        <v>419</v>
      </c>
      <c r="D454" s="25" t="s">
        <v>420</v>
      </c>
      <c r="E454" s="25" t="s">
        <v>421</v>
      </c>
      <c r="F454" s="25" t="s">
        <v>422</v>
      </c>
      <c r="G454" s="25" t="s">
        <v>423</v>
      </c>
    </row>
    <row r="455" spans="1:7" ht="21" customHeight="1">
      <c r="A455" s="26" t="s">
        <v>620</v>
      </c>
      <c r="B455" s="27" t="s">
        <v>621</v>
      </c>
      <c r="C455" s="26" t="s">
        <v>21</v>
      </c>
      <c r="D455" s="26" t="s">
        <v>216</v>
      </c>
      <c r="E455" s="28">
        <v>0.1</v>
      </c>
      <c r="F455" s="29">
        <v>24.34</v>
      </c>
      <c r="G455" s="29">
        <v>2.4300000000000002</v>
      </c>
    </row>
    <row r="456" spans="1:7" ht="15" customHeight="1">
      <c r="A456" s="26" t="s">
        <v>437</v>
      </c>
      <c r="B456" s="27" t="s">
        <v>438</v>
      </c>
      <c r="C456" s="26" t="s">
        <v>21</v>
      </c>
      <c r="D456" s="26" t="s">
        <v>216</v>
      </c>
      <c r="E456" s="28">
        <v>0.8</v>
      </c>
      <c r="F456" s="29">
        <v>22.95</v>
      </c>
      <c r="G456" s="29">
        <v>18.36</v>
      </c>
    </row>
    <row r="457" spans="1:7" ht="18" customHeight="1">
      <c r="A457" s="4"/>
      <c r="B457" s="4"/>
      <c r="C457" s="4"/>
      <c r="D457" s="4"/>
      <c r="E457" s="95" t="s">
        <v>439</v>
      </c>
      <c r="F457" s="95"/>
      <c r="G457" s="30">
        <v>20.79</v>
      </c>
    </row>
    <row r="458" spans="1:7" ht="15" customHeight="1">
      <c r="A458" s="4"/>
      <c r="B458" s="4"/>
      <c r="C458" s="4"/>
      <c r="D458" s="4"/>
      <c r="E458" s="96" t="s">
        <v>444</v>
      </c>
      <c r="F458" s="96"/>
      <c r="G458" s="9">
        <v>21.67</v>
      </c>
    </row>
    <row r="459" spans="1:7" ht="9.9499999999999993" customHeight="1">
      <c r="A459" s="4"/>
      <c r="B459" s="4"/>
      <c r="C459" s="4"/>
      <c r="D459" s="4"/>
      <c r="E459" s="92"/>
      <c r="F459" s="92"/>
      <c r="G459" s="92"/>
    </row>
    <row r="460" spans="1:7" ht="20.100000000000001" customHeight="1">
      <c r="A460" s="93" t="s">
        <v>313</v>
      </c>
      <c r="B460" s="93"/>
      <c r="C460" s="93"/>
      <c r="D460" s="93"/>
      <c r="E460" s="93"/>
      <c r="F460" s="93"/>
      <c r="G460" s="93"/>
    </row>
    <row r="461" spans="1:7" ht="15" customHeight="1">
      <c r="A461" s="94" t="s">
        <v>471</v>
      </c>
      <c r="B461" s="94"/>
      <c r="C461" s="25" t="s">
        <v>419</v>
      </c>
      <c r="D461" s="25" t="s">
        <v>420</v>
      </c>
      <c r="E461" s="25" t="s">
        <v>421</v>
      </c>
      <c r="F461" s="25" t="s">
        <v>422</v>
      </c>
      <c r="G461" s="25" t="s">
        <v>423</v>
      </c>
    </row>
    <row r="462" spans="1:7" ht="45.95" customHeight="1">
      <c r="A462" s="26" t="s">
        <v>487</v>
      </c>
      <c r="B462" s="27" t="s">
        <v>488</v>
      </c>
      <c r="C462" s="26" t="s">
        <v>21</v>
      </c>
      <c r="D462" s="26" t="s">
        <v>477</v>
      </c>
      <c r="E462" s="28">
        <v>1.32E-2</v>
      </c>
      <c r="F462" s="29">
        <v>275.47000000000003</v>
      </c>
      <c r="G462" s="29">
        <v>3.64</v>
      </c>
    </row>
    <row r="463" spans="1:7" ht="45.95" customHeight="1">
      <c r="A463" s="26" t="s">
        <v>489</v>
      </c>
      <c r="B463" s="27" t="s">
        <v>490</v>
      </c>
      <c r="C463" s="26" t="s">
        <v>21</v>
      </c>
      <c r="D463" s="26" t="s">
        <v>477</v>
      </c>
      <c r="E463" s="28">
        <v>1.32E-2</v>
      </c>
      <c r="F463" s="29">
        <v>133.77000000000001</v>
      </c>
      <c r="G463" s="29">
        <v>1.77</v>
      </c>
    </row>
    <row r="464" spans="1:7" ht="18" customHeight="1">
      <c r="A464" s="4"/>
      <c r="B464" s="4"/>
      <c r="C464" s="4"/>
      <c r="D464" s="4"/>
      <c r="E464" s="95" t="s">
        <v>486</v>
      </c>
      <c r="F464" s="95"/>
      <c r="G464" s="30">
        <v>5.41</v>
      </c>
    </row>
    <row r="465" spans="1:7" ht="15" customHeight="1">
      <c r="A465" s="94" t="s">
        <v>434</v>
      </c>
      <c r="B465" s="94"/>
      <c r="C465" s="25" t="s">
        <v>419</v>
      </c>
      <c r="D465" s="25" t="s">
        <v>420</v>
      </c>
      <c r="E465" s="25" t="s">
        <v>421</v>
      </c>
      <c r="F465" s="25" t="s">
        <v>422</v>
      </c>
      <c r="G465" s="25" t="s">
        <v>423</v>
      </c>
    </row>
    <row r="466" spans="1:7" ht="15" customHeight="1">
      <c r="A466" s="26" t="s">
        <v>437</v>
      </c>
      <c r="B466" s="27" t="s">
        <v>438</v>
      </c>
      <c r="C466" s="26" t="s">
        <v>21</v>
      </c>
      <c r="D466" s="26" t="s">
        <v>216</v>
      </c>
      <c r="E466" s="28">
        <v>1.32E-2</v>
      </c>
      <c r="F466" s="29">
        <v>22.95</v>
      </c>
      <c r="G466" s="29">
        <v>0.3</v>
      </c>
    </row>
    <row r="467" spans="1:7" ht="18" customHeight="1">
      <c r="A467" s="4"/>
      <c r="B467" s="4"/>
      <c r="C467" s="4"/>
      <c r="D467" s="4"/>
      <c r="E467" s="95" t="s">
        <v>439</v>
      </c>
      <c r="F467" s="95"/>
      <c r="G467" s="30">
        <v>0.3</v>
      </c>
    </row>
    <row r="468" spans="1:7" ht="15" customHeight="1">
      <c r="A468" s="4"/>
      <c r="B468" s="4"/>
      <c r="C468" s="4"/>
      <c r="D468" s="4"/>
      <c r="E468" s="96" t="s">
        <v>444</v>
      </c>
      <c r="F468" s="96"/>
      <c r="G468" s="9">
        <v>5.71</v>
      </c>
    </row>
    <row r="469" spans="1:7" ht="9.9499999999999993" customHeight="1">
      <c r="A469" s="4"/>
      <c r="B469" s="4"/>
      <c r="C469" s="4"/>
      <c r="D469" s="4"/>
      <c r="E469" s="92"/>
      <c r="F469" s="92"/>
      <c r="G469" s="92"/>
    </row>
    <row r="470" spans="1:7" ht="20.100000000000001" customHeight="1">
      <c r="A470" s="93" t="s">
        <v>317</v>
      </c>
      <c r="B470" s="93"/>
      <c r="C470" s="93"/>
      <c r="D470" s="93"/>
      <c r="E470" s="93"/>
      <c r="F470" s="93"/>
      <c r="G470" s="93"/>
    </row>
    <row r="471" spans="1:7" ht="15" customHeight="1">
      <c r="A471" s="94" t="s">
        <v>471</v>
      </c>
      <c r="B471" s="94"/>
      <c r="C471" s="25" t="s">
        <v>419</v>
      </c>
      <c r="D471" s="25" t="s">
        <v>420</v>
      </c>
      <c r="E471" s="25" t="s">
        <v>421</v>
      </c>
      <c r="F471" s="25" t="s">
        <v>422</v>
      </c>
      <c r="G471" s="25" t="s">
        <v>423</v>
      </c>
    </row>
    <row r="472" spans="1:7" ht="45.95" customHeight="1">
      <c r="A472" s="26" t="s">
        <v>491</v>
      </c>
      <c r="B472" s="27" t="s">
        <v>492</v>
      </c>
      <c r="C472" s="26" t="s">
        <v>21</v>
      </c>
      <c r="D472" s="26" t="s">
        <v>474</v>
      </c>
      <c r="E472" s="28">
        <v>3.5999999999999999E-3</v>
      </c>
      <c r="F472" s="29">
        <v>72.84</v>
      </c>
      <c r="G472" s="29">
        <v>0.26222400000000001</v>
      </c>
    </row>
    <row r="473" spans="1:7" ht="45.95" customHeight="1">
      <c r="A473" s="26" t="s">
        <v>487</v>
      </c>
      <c r="B473" s="27" t="s">
        <v>488</v>
      </c>
      <c r="C473" s="26" t="s">
        <v>21</v>
      </c>
      <c r="D473" s="26" t="s">
        <v>477</v>
      </c>
      <c r="E473" s="28">
        <v>8.3000000000000001E-3</v>
      </c>
      <c r="F473" s="29">
        <v>275.47000000000003</v>
      </c>
      <c r="G473" s="29">
        <v>2.2864010000000001</v>
      </c>
    </row>
    <row r="474" spans="1:7" ht="18" customHeight="1">
      <c r="A474" s="4"/>
      <c r="B474" s="4"/>
      <c r="C474" s="4"/>
      <c r="D474" s="4"/>
      <c r="E474" s="95" t="s">
        <v>486</v>
      </c>
      <c r="F474" s="95"/>
      <c r="G474" s="30">
        <v>2.5499999999999998</v>
      </c>
    </row>
    <row r="475" spans="1:7" ht="15" customHeight="1">
      <c r="A475" s="4"/>
      <c r="B475" s="4"/>
      <c r="C475" s="4"/>
      <c r="D475" s="4"/>
      <c r="E475" s="96" t="s">
        <v>444</v>
      </c>
      <c r="F475" s="96"/>
      <c r="G475" s="9">
        <v>2.54</v>
      </c>
    </row>
    <row r="476" spans="1:7" ht="9.9499999999999993" customHeight="1">
      <c r="A476" s="4"/>
      <c r="B476" s="4"/>
      <c r="C476" s="4"/>
      <c r="D476" s="4"/>
      <c r="E476" s="92"/>
      <c r="F476" s="92"/>
      <c r="G476" s="92"/>
    </row>
    <row r="477" spans="1:7" ht="20.100000000000001" customHeight="1">
      <c r="A477" s="93" t="s">
        <v>318</v>
      </c>
      <c r="B477" s="93"/>
      <c r="C477" s="93"/>
      <c r="D477" s="93"/>
      <c r="E477" s="93"/>
      <c r="F477" s="93"/>
      <c r="G477" s="93"/>
    </row>
    <row r="478" spans="1:7" ht="15" customHeight="1">
      <c r="A478" s="94" t="s">
        <v>471</v>
      </c>
      <c r="B478" s="94"/>
      <c r="C478" s="25" t="s">
        <v>419</v>
      </c>
      <c r="D478" s="25" t="s">
        <v>420</v>
      </c>
      <c r="E478" s="25" t="s">
        <v>421</v>
      </c>
      <c r="F478" s="25" t="s">
        <v>422</v>
      </c>
      <c r="G478" s="25" t="s">
        <v>423</v>
      </c>
    </row>
    <row r="479" spans="1:7" ht="21" customHeight="1">
      <c r="A479" s="26" t="s">
        <v>622</v>
      </c>
      <c r="B479" s="27" t="s">
        <v>623</v>
      </c>
      <c r="C479" s="26" t="s">
        <v>21</v>
      </c>
      <c r="D479" s="26" t="s">
        <v>477</v>
      </c>
      <c r="E479" s="28">
        <v>6.3E-3</v>
      </c>
      <c r="F479" s="29">
        <v>183.74</v>
      </c>
      <c r="G479" s="29">
        <v>1.157562</v>
      </c>
    </row>
    <row r="480" spans="1:7" ht="29.1" customHeight="1">
      <c r="A480" s="26" t="s">
        <v>624</v>
      </c>
      <c r="B480" s="27" t="s">
        <v>625</v>
      </c>
      <c r="C480" s="26" t="s">
        <v>21</v>
      </c>
      <c r="D480" s="26" t="s">
        <v>474</v>
      </c>
      <c r="E480" s="28">
        <v>4.1999999999999997E-3</v>
      </c>
      <c r="F480" s="29">
        <v>72.31</v>
      </c>
      <c r="G480" s="29">
        <v>0.30370200000000003</v>
      </c>
    </row>
    <row r="481" spans="1:7" ht="29.1" customHeight="1">
      <c r="A481" s="26" t="s">
        <v>626</v>
      </c>
      <c r="B481" s="27" t="s">
        <v>627</v>
      </c>
      <c r="C481" s="26" t="s">
        <v>21</v>
      </c>
      <c r="D481" s="26" t="s">
        <v>477</v>
      </c>
      <c r="E481" s="28">
        <v>1.2E-2</v>
      </c>
      <c r="F481" s="29">
        <v>167.14</v>
      </c>
      <c r="G481" s="29">
        <v>2.0056799999999999</v>
      </c>
    </row>
    <row r="482" spans="1:7" ht="21" customHeight="1">
      <c r="A482" s="26" t="s">
        <v>628</v>
      </c>
      <c r="B482" s="27" t="s">
        <v>629</v>
      </c>
      <c r="C482" s="26" t="s">
        <v>21</v>
      </c>
      <c r="D482" s="26" t="s">
        <v>474</v>
      </c>
      <c r="E482" s="28">
        <v>1.8E-3</v>
      </c>
      <c r="F482" s="29">
        <v>218.48</v>
      </c>
      <c r="G482" s="29">
        <v>0.393264</v>
      </c>
    </row>
    <row r="483" spans="1:7" ht="21" customHeight="1">
      <c r="A483" s="26" t="s">
        <v>630</v>
      </c>
      <c r="B483" s="27" t="s">
        <v>631</v>
      </c>
      <c r="C483" s="26" t="s">
        <v>21</v>
      </c>
      <c r="D483" s="26" t="s">
        <v>477</v>
      </c>
      <c r="E483" s="28">
        <v>6.3E-3</v>
      </c>
      <c r="F483" s="29">
        <v>362.56</v>
      </c>
      <c r="G483" s="29">
        <v>2.2841279999999999</v>
      </c>
    </row>
    <row r="484" spans="1:7" ht="18" customHeight="1">
      <c r="A484" s="4"/>
      <c r="B484" s="4"/>
      <c r="C484" s="4"/>
      <c r="D484" s="4"/>
      <c r="E484" s="95" t="s">
        <v>486</v>
      </c>
      <c r="F484" s="95"/>
      <c r="G484" s="30">
        <v>6.14</v>
      </c>
    </row>
    <row r="485" spans="1:7" ht="15" customHeight="1">
      <c r="A485" s="94" t="s">
        <v>418</v>
      </c>
      <c r="B485" s="94"/>
      <c r="C485" s="25" t="s">
        <v>419</v>
      </c>
      <c r="D485" s="25" t="s">
        <v>420</v>
      </c>
      <c r="E485" s="25" t="s">
        <v>421</v>
      </c>
      <c r="F485" s="25" t="s">
        <v>422</v>
      </c>
      <c r="G485" s="25" t="s">
        <v>423</v>
      </c>
    </row>
    <row r="486" spans="1:7" ht="21" customHeight="1">
      <c r="A486" s="26" t="s">
        <v>632</v>
      </c>
      <c r="B486" s="27" t="s">
        <v>633</v>
      </c>
      <c r="C486" s="26" t="s">
        <v>21</v>
      </c>
      <c r="D486" s="26" t="s">
        <v>47</v>
      </c>
      <c r="E486" s="28">
        <v>0.53080000000000005</v>
      </c>
      <c r="F486" s="29">
        <v>116.15</v>
      </c>
      <c r="G486" s="29">
        <v>61.652419999999999</v>
      </c>
    </row>
    <row r="487" spans="1:7" ht="21" customHeight="1">
      <c r="A487" s="26" t="s">
        <v>634</v>
      </c>
      <c r="B487" s="27" t="s">
        <v>635</v>
      </c>
      <c r="C487" s="26" t="s">
        <v>21</v>
      </c>
      <c r="D487" s="26" t="s">
        <v>47</v>
      </c>
      <c r="E487" s="28">
        <v>0.14699999999999999</v>
      </c>
      <c r="F487" s="29">
        <v>100.61</v>
      </c>
      <c r="G487" s="29">
        <v>14.789669999999999</v>
      </c>
    </row>
    <row r="488" spans="1:7" ht="21" customHeight="1">
      <c r="A488" s="26" t="s">
        <v>636</v>
      </c>
      <c r="B488" s="27" t="s">
        <v>637</v>
      </c>
      <c r="C488" s="26" t="s">
        <v>21</v>
      </c>
      <c r="D488" s="26" t="s">
        <v>47</v>
      </c>
      <c r="E488" s="28">
        <v>0.2606</v>
      </c>
      <c r="F488" s="29">
        <v>101.14</v>
      </c>
      <c r="G488" s="29">
        <v>26.357084</v>
      </c>
    </row>
    <row r="489" spans="1:7" ht="21" customHeight="1">
      <c r="A489" s="26" t="s">
        <v>638</v>
      </c>
      <c r="B489" s="27" t="s">
        <v>639</v>
      </c>
      <c r="C489" s="26" t="s">
        <v>21</v>
      </c>
      <c r="D489" s="26" t="s">
        <v>47</v>
      </c>
      <c r="E489" s="28">
        <v>0.52829999999999999</v>
      </c>
      <c r="F489" s="29">
        <v>95.03</v>
      </c>
      <c r="G489" s="29">
        <v>50.204349000000001</v>
      </c>
    </row>
    <row r="490" spans="1:7" ht="15" customHeight="1">
      <c r="A490" s="4"/>
      <c r="B490" s="4"/>
      <c r="C490" s="4"/>
      <c r="D490" s="4"/>
      <c r="E490" s="95" t="s">
        <v>433</v>
      </c>
      <c r="F490" s="95"/>
      <c r="G490" s="30">
        <v>153</v>
      </c>
    </row>
    <row r="491" spans="1:7" ht="15" customHeight="1">
      <c r="A491" s="94" t="s">
        <v>434</v>
      </c>
      <c r="B491" s="94"/>
      <c r="C491" s="25" t="s">
        <v>419</v>
      </c>
      <c r="D491" s="25" t="s">
        <v>420</v>
      </c>
      <c r="E491" s="25" t="s">
        <v>421</v>
      </c>
      <c r="F491" s="25" t="s">
        <v>422</v>
      </c>
      <c r="G491" s="25" t="s">
        <v>423</v>
      </c>
    </row>
    <row r="492" spans="1:7" ht="15" customHeight="1">
      <c r="A492" s="26" t="s">
        <v>214</v>
      </c>
      <c r="B492" s="27" t="s">
        <v>215</v>
      </c>
      <c r="C492" s="26" t="s">
        <v>21</v>
      </c>
      <c r="D492" s="26" t="s">
        <v>216</v>
      </c>
      <c r="E492" s="28">
        <v>8.0999999999999996E-3</v>
      </c>
      <c r="F492" s="29">
        <v>36.19</v>
      </c>
      <c r="G492" s="29">
        <v>0.29313899999999998</v>
      </c>
    </row>
    <row r="493" spans="1:7" ht="15" customHeight="1">
      <c r="A493" s="26" t="s">
        <v>437</v>
      </c>
      <c r="B493" s="27" t="s">
        <v>438</v>
      </c>
      <c r="C493" s="26" t="s">
        <v>21</v>
      </c>
      <c r="D493" s="26" t="s">
        <v>216</v>
      </c>
      <c r="E493" s="28">
        <v>1.6199999999999999E-2</v>
      </c>
      <c r="F493" s="29">
        <v>22.95</v>
      </c>
      <c r="G493" s="29">
        <v>0.37179000000000001</v>
      </c>
    </row>
    <row r="494" spans="1:7" ht="18" customHeight="1">
      <c r="A494" s="4"/>
      <c r="B494" s="4"/>
      <c r="C494" s="4"/>
      <c r="D494" s="4"/>
      <c r="E494" s="95" t="s">
        <v>439</v>
      </c>
      <c r="F494" s="95"/>
      <c r="G494" s="30">
        <v>0.66</v>
      </c>
    </row>
    <row r="495" spans="1:7" ht="15" customHeight="1">
      <c r="A495" s="4"/>
      <c r="B495" s="4"/>
      <c r="C495" s="4"/>
      <c r="D495" s="4"/>
      <c r="E495" s="96" t="s">
        <v>444</v>
      </c>
      <c r="F495" s="96"/>
      <c r="G495" s="9">
        <v>159.76</v>
      </c>
    </row>
    <row r="496" spans="1:7" ht="9.9499999999999993" customHeight="1">
      <c r="A496" s="4"/>
      <c r="B496" s="4"/>
      <c r="C496" s="4"/>
      <c r="D496" s="4"/>
      <c r="E496" s="92"/>
      <c r="F496" s="92"/>
      <c r="G496" s="92"/>
    </row>
    <row r="497" spans="1:7" ht="20.100000000000001" customHeight="1">
      <c r="A497" s="93" t="s">
        <v>321</v>
      </c>
      <c r="B497" s="93"/>
      <c r="C497" s="93"/>
      <c r="D497" s="93"/>
      <c r="E497" s="93"/>
      <c r="F497" s="93"/>
      <c r="G497" s="93"/>
    </row>
    <row r="498" spans="1:7" ht="15" customHeight="1">
      <c r="A498" s="94" t="s">
        <v>434</v>
      </c>
      <c r="B498" s="94"/>
      <c r="C498" s="25" t="s">
        <v>419</v>
      </c>
      <c r="D498" s="25" t="s">
        <v>420</v>
      </c>
      <c r="E498" s="25" t="s">
        <v>421</v>
      </c>
      <c r="F498" s="25" t="s">
        <v>422</v>
      </c>
      <c r="G498" s="25" t="s">
        <v>423</v>
      </c>
    </row>
    <row r="499" spans="1:7" ht="15" customHeight="1">
      <c r="A499" s="26" t="s">
        <v>437</v>
      </c>
      <c r="B499" s="27" t="s">
        <v>438</v>
      </c>
      <c r="C499" s="26" t="s">
        <v>21</v>
      </c>
      <c r="D499" s="26" t="s">
        <v>216</v>
      </c>
      <c r="E499" s="28">
        <v>0.15</v>
      </c>
      <c r="F499" s="29">
        <v>22.95</v>
      </c>
      <c r="G499" s="29">
        <v>3.44</v>
      </c>
    </row>
    <row r="500" spans="1:7" ht="18" customHeight="1">
      <c r="A500" s="4"/>
      <c r="B500" s="4"/>
      <c r="C500" s="4"/>
      <c r="D500" s="4"/>
      <c r="E500" s="95" t="s">
        <v>439</v>
      </c>
      <c r="F500" s="95"/>
      <c r="G500" s="30">
        <v>3.44</v>
      </c>
    </row>
    <row r="501" spans="1:7" ht="15" customHeight="1">
      <c r="A501" s="4"/>
      <c r="B501" s="4"/>
      <c r="C501" s="4"/>
      <c r="D501" s="4"/>
      <c r="E501" s="96" t="s">
        <v>444</v>
      </c>
      <c r="F501" s="96"/>
      <c r="G501" s="9">
        <v>3.44</v>
      </c>
    </row>
    <row r="502" spans="1:7" ht="9.9499999999999993" customHeight="1">
      <c r="A502" s="4"/>
      <c r="B502" s="4"/>
      <c r="C502" s="4"/>
      <c r="D502" s="4"/>
      <c r="E502" s="92"/>
      <c r="F502" s="92"/>
      <c r="G502" s="92"/>
    </row>
    <row r="503" spans="1:7" ht="20.100000000000001" customHeight="1">
      <c r="A503" s="93" t="s">
        <v>322</v>
      </c>
      <c r="B503" s="93"/>
      <c r="C503" s="93"/>
      <c r="D503" s="93"/>
      <c r="E503" s="93"/>
      <c r="F503" s="93"/>
      <c r="G503" s="93"/>
    </row>
    <row r="504" spans="1:7" ht="15" customHeight="1">
      <c r="A504" s="94" t="s">
        <v>471</v>
      </c>
      <c r="B504" s="94"/>
      <c r="C504" s="25" t="s">
        <v>419</v>
      </c>
      <c r="D504" s="25" t="s">
        <v>420</v>
      </c>
      <c r="E504" s="25" t="s">
        <v>421</v>
      </c>
      <c r="F504" s="25" t="s">
        <v>422</v>
      </c>
      <c r="G504" s="25" t="s">
        <v>423</v>
      </c>
    </row>
    <row r="505" spans="1:7" ht="29.1" customHeight="1">
      <c r="A505" s="26" t="s">
        <v>640</v>
      </c>
      <c r="B505" s="27" t="s">
        <v>641</v>
      </c>
      <c r="C505" s="26" t="s">
        <v>21</v>
      </c>
      <c r="D505" s="26" t="s">
        <v>477</v>
      </c>
      <c r="E505" s="28">
        <v>1</v>
      </c>
      <c r="F505" s="29">
        <v>10.79</v>
      </c>
      <c r="G505" s="29">
        <v>10.79</v>
      </c>
    </row>
    <row r="506" spans="1:7" ht="18" customHeight="1">
      <c r="A506" s="4"/>
      <c r="B506" s="4"/>
      <c r="C506" s="4"/>
      <c r="D506" s="4"/>
      <c r="E506" s="95" t="s">
        <v>486</v>
      </c>
      <c r="F506" s="95"/>
      <c r="G506" s="30">
        <v>10.79</v>
      </c>
    </row>
    <row r="507" spans="1:7" ht="15" customHeight="1">
      <c r="A507" s="94" t="s">
        <v>434</v>
      </c>
      <c r="B507" s="94"/>
      <c r="C507" s="25" t="s">
        <v>419</v>
      </c>
      <c r="D507" s="25" t="s">
        <v>420</v>
      </c>
      <c r="E507" s="25" t="s">
        <v>421</v>
      </c>
      <c r="F507" s="25" t="s">
        <v>422</v>
      </c>
      <c r="G507" s="25" t="s">
        <v>423</v>
      </c>
    </row>
    <row r="508" spans="1:7" ht="15" customHeight="1">
      <c r="A508" s="26" t="s">
        <v>437</v>
      </c>
      <c r="B508" s="27" t="s">
        <v>438</v>
      </c>
      <c r="C508" s="26" t="s">
        <v>21</v>
      </c>
      <c r="D508" s="26" t="s">
        <v>216</v>
      </c>
      <c r="E508" s="28">
        <v>1</v>
      </c>
      <c r="F508" s="29">
        <v>22.95</v>
      </c>
      <c r="G508" s="29">
        <v>22.95</v>
      </c>
    </row>
    <row r="509" spans="1:7" ht="18" customHeight="1">
      <c r="A509" s="4"/>
      <c r="B509" s="4"/>
      <c r="C509" s="4"/>
      <c r="D509" s="4"/>
      <c r="E509" s="95" t="s">
        <v>439</v>
      </c>
      <c r="F509" s="95"/>
      <c r="G509" s="30">
        <v>22.95</v>
      </c>
    </row>
    <row r="510" spans="1:7" ht="15" customHeight="1">
      <c r="A510" s="4"/>
      <c r="B510" s="4"/>
      <c r="C510" s="4"/>
      <c r="D510" s="4"/>
      <c r="E510" s="96" t="s">
        <v>444</v>
      </c>
      <c r="F510" s="96"/>
      <c r="G510" s="9">
        <v>33.74</v>
      </c>
    </row>
    <row r="511" spans="1:7" ht="9.9499999999999993" customHeight="1">
      <c r="A511" s="4"/>
      <c r="B511" s="4"/>
      <c r="C511" s="4"/>
      <c r="D511" s="4"/>
      <c r="E511" s="92"/>
      <c r="F511" s="92"/>
      <c r="G511" s="92"/>
    </row>
    <row r="512" spans="1:7" ht="20.100000000000001" customHeight="1">
      <c r="A512" s="93" t="s">
        <v>323</v>
      </c>
      <c r="B512" s="93"/>
      <c r="C512" s="93"/>
      <c r="D512" s="93"/>
      <c r="E512" s="93"/>
      <c r="F512" s="93"/>
      <c r="G512" s="93"/>
    </row>
    <row r="513" spans="1:7" ht="15" customHeight="1">
      <c r="A513" s="94" t="s">
        <v>471</v>
      </c>
      <c r="B513" s="94"/>
      <c r="C513" s="25" t="s">
        <v>419</v>
      </c>
      <c r="D513" s="25" t="s">
        <v>420</v>
      </c>
      <c r="E513" s="25" t="s">
        <v>421</v>
      </c>
      <c r="F513" s="25" t="s">
        <v>422</v>
      </c>
      <c r="G513" s="25" t="s">
        <v>423</v>
      </c>
    </row>
    <row r="514" spans="1:7" ht="38.1" customHeight="1">
      <c r="A514" s="26" t="s">
        <v>642</v>
      </c>
      <c r="B514" s="27" t="s">
        <v>643</v>
      </c>
      <c r="C514" s="26" t="s">
        <v>21</v>
      </c>
      <c r="D514" s="26" t="s">
        <v>474</v>
      </c>
      <c r="E514" s="28">
        <v>9.7000000000000003E-2</v>
      </c>
      <c r="F514" s="29">
        <v>1.04</v>
      </c>
      <c r="G514" s="29">
        <v>0.10088</v>
      </c>
    </row>
    <row r="515" spans="1:7" ht="38.1" customHeight="1">
      <c r="A515" s="26" t="s">
        <v>644</v>
      </c>
      <c r="B515" s="27" t="s">
        <v>645</v>
      </c>
      <c r="C515" s="26" t="s">
        <v>21</v>
      </c>
      <c r="D515" s="26" t="s">
        <v>477</v>
      </c>
      <c r="E515" s="28">
        <v>3.8E-3</v>
      </c>
      <c r="F515" s="29">
        <v>11.53</v>
      </c>
      <c r="G515" s="29">
        <v>4.3813999999999999E-2</v>
      </c>
    </row>
    <row r="516" spans="1:7" ht="29.1" customHeight="1">
      <c r="A516" s="26" t="s">
        <v>646</v>
      </c>
      <c r="B516" s="27" t="s">
        <v>647</v>
      </c>
      <c r="C516" s="26" t="s">
        <v>21</v>
      </c>
      <c r="D516" s="26" t="s">
        <v>474</v>
      </c>
      <c r="E516" s="28">
        <v>9.6699999999999994E-2</v>
      </c>
      <c r="F516" s="29">
        <v>0.72</v>
      </c>
      <c r="G516" s="29">
        <v>6.9624000000000005E-2</v>
      </c>
    </row>
    <row r="517" spans="1:7" ht="29.1" customHeight="1">
      <c r="A517" s="26" t="s">
        <v>640</v>
      </c>
      <c r="B517" s="27" t="s">
        <v>641</v>
      </c>
      <c r="C517" s="26" t="s">
        <v>21</v>
      </c>
      <c r="D517" s="26" t="s">
        <v>477</v>
      </c>
      <c r="E517" s="28">
        <v>4.1000000000000003E-3</v>
      </c>
      <c r="F517" s="29">
        <v>10.79</v>
      </c>
      <c r="G517" s="29">
        <v>4.4239000000000001E-2</v>
      </c>
    </row>
    <row r="518" spans="1:7" ht="18" customHeight="1">
      <c r="A518" s="4"/>
      <c r="B518" s="4"/>
      <c r="C518" s="4"/>
      <c r="D518" s="4"/>
      <c r="E518" s="95" t="s">
        <v>486</v>
      </c>
      <c r="F518" s="95"/>
      <c r="G518" s="30">
        <v>0.25</v>
      </c>
    </row>
    <row r="519" spans="1:7" ht="15" customHeight="1">
      <c r="A519" s="94" t="s">
        <v>418</v>
      </c>
      <c r="B519" s="94"/>
      <c r="C519" s="25" t="s">
        <v>419</v>
      </c>
      <c r="D519" s="25" t="s">
        <v>420</v>
      </c>
      <c r="E519" s="25" t="s">
        <v>421</v>
      </c>
      <c r="F519" s="25" t="s">
        <v>422</v>
      </c>
      <c r="G519" s="25" t="s">
        <v>423</v>
      </c>
    </row>
    <row r="520" spans="1:7" ht="21" customHeight="1">
      <c r="A520" s="26" t="s">
        <v>506</v>
      </c>
      <c r="B520" s="27" t="s">
        <v>507</v>
      </c>
      <c r="C520" s="26" t="s">
        <v>21</v>
      </c>
      <c r="D520" s="26" t="s">
        <v>47</v>
      </c>
      <c r="E520" s="28">
        <v>5.6800000000000003E-2</v>
      </c>
      <c r="F520" s="29">
        <v>130</v>
      </c>
      <c r="G520" s="29">
        <v>7.3840000000000003</v>
      </c>
    </row>
    <row r="521" spans="1:7" ht="45.95" customHeight="1">
      <c r="A521" s="26" t="s">
        <v>648</v>
      </c>
      <c r="B521" s="27" t="s">
        <v>649</v>
      </c>
      <c r="C521" s="26" t="s">
        <v>21</v>
      </c>
      <c r="D521" s="26" t="s">
        <v>23</v>
      </c>
      <c r="E521" s="28">
        <v>1.0041</v>
      </c>
      <c r="F521" s="29">
        <v>47.5</v>
      </c>
      <c r="G521" s="29">
        <v>47.694749999999999</v>
      </c>
    </row>
    <row r="522" spans="1:7" ht="21" customHeight="1">
      <c r="A522" s="26" t="s">
        <v>638</v>
      </c>
      <c r="B522" s="27" t="s">
        <v>639</v>
      </c>
      <c r="C522" s="26" t="s">
        <v>21</v>
      </c>
      <c r="D522" s="26" t="s">
        <v>47</v>
      </c>
      <c r="E522" s="28">
        <v>9.7999999999999997E-3</v>
      </c>
      <c r="F522" s="29">
        <v>95.03</v>
      </c>
      <c r="G522" s="29">
        <v>0.93129399999999996</v>
      </c>
    </row>
    <row r="523" spans="1:7" ht="15" customHeight="1">
      <c r="A523" s="4"/>
      <c r="B523" s="4"/>
      <c r="C523" s="4"/>
      <c r="D523" s="4"/>
      <c r="E523" s="95" t="s">
        <v>433</v>
      </c>
      <c r="F523" s="95"/>
      <c r="G523" s="30">
        <v>56</v>
      </c>
    </row>
    <row r="524" spans="1:7" ht="15" customHeight="1">
      <c r="A524" s="94" t="s">
        <v>434</v>
      </c>
      <c r="B524" s="94"/>
      <c r="C524" s="25" t="s">
        <v>419</v>
      </c>
      <c r="D524" s="25" t="s">
        <v>420</v>
      </c>
      <c r="E524" s="25" t="s">
        <v>421</v>
      </c>
      <c r="F524" s="25" t="s">
        <v>422</v>
      </c>
      <c r="G524" s="25" t="s">
        <v>423</v>
      </c>
    </row>
    <row r="525" spans="1:7" ht="15" customHeight="1">
      <c r="A525" s="26" t="s">
        <v>502</v>
      </c>
      <c r="B525" s="27" t="s">
        <v>503</v>
      </c>
      <c r="C525" s="26" t="s">
        <v>21</v>
      </c>
      <c r="D525" s="26" t="s">
        <v>216</v>
      </c>
      <c r="E525" s="28">
        <v>0.20150000000000001</v>
      </c>
      <c r="F525" s="29">
        <v>28.14</v>
      </c>
      <c r="G525" s="29">
        <v>5.67021</v>
      </c>
    </row>
    <row r="526" spans="1:7" ht="15" customHeight="1">
      <c r="A526" s="26" t="s">
        <v>437</v>
      </c>
      <c r="B526" s="27" t="s">
        <v>438</v>
      </c>
      <c r="C526" s="26" t="s">
        <v>21</v>
      </c>
      <c r="D526" s="26" t="s">
        <v>216</v>
      </c>
      <c r="E526" s="28">
        <v>0.20150000000000001</v>
      </c>
      <c r="F526" s="29">
        <v>22.95</v>
      </c>
      <c r="G526" s="29">
        <v>4.6244249999999996</v>
      </c>
    </row>
    <row r="527" spans="1:7" ht="18" customHeight="1">
      <c r="A527" s="4"/>
      <c r="B527" s="4"/>
      <c r="C527" s="4"/>
      <c r="D527" s="4"/>
      <c r="E527" s="95" t="s">
        <v>439</v>
      </c>
      <c r="F527" s="95"/>
      <c r="G527" s="30">
        <v>10.29</v>
      </c>
    </row>
    <row r="528" spans="1:7" ht="15" customHeight="1">
      <c r="A528" s="4"/>
      <c r="B528" s="4"/>
      <c r="C528" s="4"/>
      <c r="D528" s="4"/>
      <c r="E528" s="96" t="s">
        <v>444</v>
      </c>
      <c r="F528" s="96"/>
      <c r="G528" s="9">
        <v>66.53</v>
      </c>
    </row>
    <row r="529" spans="1:7" ht="9.9499999999999993" customHeight="1">
      <c r="A529" s="4"/>
      <c r="B529" s="4"/>
      <c r="C529" s="4"/>
      <c r="D529" s="4"/>
      <c r="E529" s="92"/>
      <c r="F529" s="92"/>
      <c r="G529" s="92"/>
    </row>
    <row r="530" spans="1:7" ht="20.100000000000001" customHeight="1">
      <c r="A530" s="93" t="s">
        <v>324</v>
      </c>
      <c r="B530" s="93"/>
      <c r="C530" s="93"/>
      <c r="D530" s="93"/>
      <c r="E530" s="93"/>
      <c r="F530" s="93"/>
      <c r="G530" s="93"/>
    </row>
    <row r="531" spans="1:7" ht="15" customHeight="1">
      <c r="A531" s="94" t="s">
        <v>418</v>
      </c>
      <c r="B531" s="94"/>
      <c r="C531" s="25" t="s">
        <v>419</v>
      </c>
      <c r="D531" s="25" t="s">
        <v>420</v>
      </c>
      <c r="E531" s="25" t="s">
        <v>421</v>
      </c>
      <c r="F531" s="25" t="s">
        <v>422</v>
      </c>
      <c r="G531" s="25" t="s">
        <v>423</v>
      </c>
    </row>
    <row r="532" spans="1:7" ht="21" customHeight="1">
      <c r="A532" s="26" t="s">
        <v>506</v>
      </c>
      <c r="B532" s="27" t="s">
        <v>507</v>
      </c>
      <c r="C532" s="26" t="s">
        <v>21</v>
      </c>
      <c r="D532" s="26" t="s">
        <v>47</v>
      </c>
      <c r="E532" s="28">
        <v>6.6E-3</v>
      </c>
      <c r="F532" s="29">
        <v>130</v>
      </c>
      <c r="G532" s="29">
        <v>0.85799999999999998</v>
      </c>
    </row>
    <row r="533" spans="1:7" ht="21" customHeight="1">
      <c r="A533" s="26" t="s">
        <v>508</v>
      </c>
      <c r="B533" s="27" t="s">
        <v>509</v>
      </c>
      <c r="C533" s="26" t="s">
        <v>21</v>
      </c>
      <c r="D533" s="26" t="s">
        <v>63</v>
      </c>
      <c r="E533" s="28">
        <v>1.0049999999999999</v>
      </c>
      <c r="F533" s="29">
        <v>37.25</v>
      </c>
      <c r="G533" s="29">
        <v>37.436250000000001</v>
      </c>
    </row>
    <row r="534" spans="1:7" ht="15" customHeight="1">
      <c r="A534" s="4"/>
      <c r="B534" s="4"/>
      <c r="C534" s="4"/>
      <c r="D534" s="4"/>
      <c r="E534" s="95" t="s">
        <v>433</v>
      </c>
      <c r="F534" s="95"/>
      <c r="G534" s="30">
        <v>38.299999999999997</v>
      </c>
    </row>
    <row r="535" spans="1:7" ht="15" customHeight="1">
      <c r="A535" s="94" t="s">
        <v>434</v>
      </c>
      <c r="B535" s="94"/>
      <c r="C535" s="25" t="s">
        <v>419</v>
      </c>
      <c r="D535" s="25" t="s">
        <v>420</v>
      </c>
      <c r="E535" s="25" t="s">
        <v>421</v>
      </c>
      <c r="F535" s="25" t="s">
        <v>422</v>
      </c>
      <c r="G535" s="25" t="s">
        <v>423</v>
      </c>
    </row>
    <row r="536" spans="1:7" ht="15" customHeight="1">
      <c r="A536" s="26" t="s">
        <v>510</v>
      </c>
      <c r="B536" s="27" t="s">
        <v>511</v>
      </c>
      <c r="C536" s="26" t="s">
        <v>21</v>
      </c>
      <c r="D536" s="26" t="s">
        <v>216</v>
      </c>
      <c r="E536" s="28">
        <v>0.2296</v>
      </c>
      <c r="F536" s="29">
        <v>28.34</v>
      </c>
      <c r="G536" s="29">
        <v>6.5068640000000002</v>
      </c>
    </row>
    <row r="537" spans="1:7" ht="15" customHeight="1">
      <c r="A537" s="26" t="s">
        <v>437</v>
      </c>
      <c r="B537" s="27" t="s">
        <v>438</v>
      </c>
      <c r="C537" s="26" t="s">
        <v>21</v>
      </c>
      <c r="D537" s="26" t="s">
        <v>216</v>
      </c>
      <c r="E537" s="28">
        <v>0.2296</v>
      </c>
      <c r="F537" s="29">
        <v>22.95</v>
      </c>
      <c r="G537" s="29">
        <v>5.2693199999999996</v>
      </c>
    </row>
    <row r="538" spans="1:7" ht="18" customHeight="1">
      <c r="A538" s="4"/>
      <c r="B538" s="4"/>
      <c r="C538" s="4"/>
      <c r="D538" s="4"/>
      <c r="E538" s="95" t="s">
        <v>439</v>
      </c>
      <c r="F538" s="95"/>
      <c r="G538" s="30">
        <v>11.78</v>
      </c>
    </row>
    <row r="539" spans="1:7" ht="15" customHeight="1">
      <c r="A539" s="94" t="s">
        <v>440</v>
      </c>
      <c r="B539" s="94"/>
      <c r="C539" s="25" t="s">
        <v>419</v>
      </c>
      <c r="D539" s="25" t="s">
        <v>420</v>
      </c>
      <c r="E539" s="25" t="s">
        <v>421</v>
      </c>
      <c r="F539" s="25" t="s">
        <v>422</v>
      </c>
      <c r="G539" s="25" t="s">
        <v>423</v>
      </c>
    </row>
    <row r="540" spans="1:7" ht="21" customHeight="1">
      <c r="A540" s="26" t="s">
        <v>512</v>
      </c>
      <c r="B540" s="27" t="s">
        <v>513</v>
      </c>
      <c r="C540" s="26" t="s">
        <v>21</v>
      </c>
      <c r="D540" s="26" t="s">
        <v>47</v>
      </c>
      <c r="E540" s="28">
        <v>1.8E-3</v>
      </c>
      <c r="F540" s="29">
        <v>673.85</v>
      </c>
      <c r="G540" s="29">
        <v>1.2129300000000001</v>
      </c>
    </row>
    <row r="541" spans="1:7" ht="15" customHeight="1">
      <c r="A541" s="4"/>
      <c r="B541" s="4"/>
      <c r="C541" s="4"/>
      <c r="D541" s="4"/>
      <c r="E541" s="95" t="s">
        <v>443</v>
      </c>
      <c r="F541" s="95"/>
      <c r="G541" s="30">
        <v>1.21</v>
      </c>
    </row>
    <row r="542" spans="1:7" ht="15" customHeight="1">
      <c r="A542" s="4"/>
      <c r="B542" s="4"/>
      <c r="C542" s="4"/>
      <c r="D542" s="4"/>
      <c r="E542" s="96" t="s">
        <v>444</v>
      </c>
      <c r="F542" s="96"/>
      <c r="G542" s="9">
        <v>51.25</v>
      </c>
    </row>
    <row r="543" spans="1:7" ht="9.9499999999999993" customHeight="1">
      <c r="A543" s="4"/>
      <c r="B543" s="4"/>
      <c r="C543" s="4"/>
      <c r="D543" s="4"/>
      <c r="E543" s="92"/>
      <c r="F543" s="92"/>
      <c r="G543" s="92"/>
    </row>
    <row r="544" spans="1:7" ht="20.100000000000001" customHeight="1">
      <c r="A544" s="93" t="s">
        <v>325</v>
      </c>
      <c r="B544" s="93"/>
      <c r="C544" s="93"/>
      <c r="D544" s="93"/>
      <c r="E544" s="93"/>
      <c r="F544" s="93"/>
      <c r="G544" s="93"/>
    </row>
    <row r="545" spans="1:7" ht="15" customHeight="1">
      <c r="A545" s="94" t="s">
        <v>418</v>
      </c>
      <c r="B545" s="94"/>
      <c r="C545" s="25" t="s">
        <v>419</v>
      </c>
      <c r="D545" s="25" t="s">
        <v>420</v>
      </c>
      <c r="E545" s="25" t="s">
        <v>421</v>
      </c>
      <c r="F545" s="25" t="s">
        <v>422</v>
      </c>
      <c r="G545" s="25" t="s">
        <v>423</v>
      </c>
    </row>
    <row r="546" spans="1:7" ht="21" customHeight="1">
      <c r="A546" s="26" t="s">
        <v>497</v>
      </c>
      <c r="B546" s="27" t="s">
        <v>498</v>
      </c>
      <c r="C546" s="26" t="s">
        <v>21</v>
      </c>
      <c r="D546" s="26" t="s">
        <v>47</v>
      </c>
      <c r="E546" s="28">
        <v>5.0000000000000001E-3</v>
      </c>
      <c r="F546" s="29">
        <v>131.69</v>
      </c>
      <c r="G546" s="29">
        <v>0.66</v>
      </c>
    </row>
    <row r="547" spans="1:7" ht="15" customHeight="1">
      <c r="A547" s="26" t="s">
        <v>514</v>
      </c>
      <c r="B547" s="27" t="s">
        <v>515</v>
      </c>
      <c r="C547" s="26" t="s">
        <v>21</v>
      </c>
      <c r="D547" s="26" t="s">
        <v>428</v>
      </c>
      <c r="E547" s="28">
        <v>0.98</v>
      </c>
      <c r="F547" s="29">
        <v>0.7</v>
      </c>
      <c r="G547" s="29">
        <v>0.69</v>
      </c>
    </row>
    <row r="548" spans="1:7" ht="15" customHeight="1">
      <c r="A548" s="26" t="s">
        <v>516</v>
      </c>
      <c r="B548" s="27" t="s">
        <v>517</v>
      </c>
      <c r="C548" s="26" t="s">
        <v>518</v>
      </c>
      <c r="D548" s="26" t="s">
        <v>519</v>
      </c>
      <c r="E548" s="28">
        <v>1</v>
      </c>
      <c r="F548" s="29">
        <v>40.950000000000003</v>
      </c>
      <c r="G548" s="29">
        <v>40.950000000000003</v>
      </c>
    </row>
    <row r="549" spans="1:7" ht="15" customHeight="1">
      <c r="A549" s="4"/>
      <c r="B549" s="4"/>
      <c r="C549" s="4"/>
      <c r="D549" s="4"/>
      <c r="E549" s="95" t="s">
        <v>433</v>
      </c>
      <c r="F549" s="95"/>
      <c r="G549" s="30">
        <v>42.3</v>
      </c>
    </row>
    <row r="550" spans="1:7" ht="15" customHeight="1">
      <c r="A550" s="94" t="s">
        <v>434</v>
      </c>
      <c r="B550" s="94"/>
      <c r="C550" s="25" t="s">
        <v>419</v>
      </c>
      <c r="D550" s="25" t="s">
        <v>420</v>
      </c>
      <c r="E550" s="25" t="s">
        <v>421</v>
      </c>
      <c r="F550" s="25" t="s">
        <v>422</v>
      </c>
      <c r="G550" s="25" t="s">
        <v>423</v>
      </c>
    </row>
    <row r="551" spans="1:7" ht="15" customHeight="1">
      <c r="A551" s="26" t="s">
        <v>502</v>
      </c>
      <c r="B551" s="27" t="s">
        <v>503</v>
      </c>
      <c r="C551" s="26" t="s">
        <v>21</v>
      </c>
      <c r="D551" s="26" t="s">
        <v>216</v>
      </c>
      <c r="E551" s="28">
        <v>0.32</v>
      </c>
      <c r="F551" s="29">
        <v>28.14</v>
      </c>
      <c r="G551" s="29">
        <v>9</v>
      </c>
    </row>
    <row r="552" spans="1:7" ht="15" customHeight="1">
      <c r="A552" s="26" t="s">
        <v>437</v>
      </c>
      <c r="B552" s="27" t="s">
        <v>438</v>
      </c>
      <c r="C552" s="26" t="s">
        <v>21</v>
      </c>
      <c r="D552" s="26" t="s">
        <v>216</v>
      </c>
      <c r="E552" s="28">
        <v>0.34</v>
      </c>
      <c r="F552" s="29">
        <v>22.95</v>
      </c>
      <c r="G552" s="29">
        <v>7.8</v>
      </c>
    </row>
    <row r="553" spans="1:7" ht="18" customHeight="1">
      <c r="A553" s="4"/>
      <c r="B553" s="4"/>
      <c r="C553" s="4"/>
      <c r="D553" s="4"/>
      <c r="E553" s="95" t="s">
        <v>439</v>
      </c>
      <c r="F553" s="95"/>
      <c r="G553" s="30">
        <v>16.8</v>
      </c>
    </row>
    <row r="554" spans="1:7" ht="15" customHeight="1">
      <c r="A554" s="4"/>
      <c r="B554" s="4"/>
      <c r="C554" s="4"/>
      <c r="D554" s="4"/>
      <c r="E554" s="96" t="s">
        <v>444</v>
      </c>
      <c r="F554" s="96"/>
      <c r="G554" s="9">
        <v>59.1</v>
      </c>
    </row>
    <row r="555" spans="1:7" ht="9.9499999999999993" customHeight="1">
      <c r="A555" s="4"/>
      <c r="B555" s="4"/>
      <c r="C555" s="4"/>
      <c r="D555" s="4"/>
      <c r="E555" s="92"/>
      <c r="F555" s="92"/>
      <c r="G555" s="92"/>
    </row>
    <row r="556" spans="1:7" ht="20.100000000000001" customHeight="1">
      <c r="A556" s="93" t="s">
        <v>327</v>
      </c>
      <c r="B556" s="93"/>
      <c r="C556" s="93"/>
      <c r="D556" s="93"/>
      <c r="E556" s="93"/>
      <c r="F556" s="93"/>
      <c r="G556" s="93"/>
    </row>
    <row r="557" spans="1:7" ht="15" customHeight="1">
      <c r="A557" s="94" t="s">
        <v>471</v>
      </c>
      <c r="B557" s="94"/>
      <c r="C557" s="25" t="s">
        <v>419</v>
      </c>
      <c r="D557" s="25" t="s">
        <v>420</v>
      </c>
      <c r="E557" s="25" t="s">
        <v>421</v>
      </c>
      <c r="F557" s="25" t="s">
        <v>422</v>
      </c>
      <c r="G557" s="25" t="s">
        <v>423</v>
      </c>
    </row>
    <row r="558" spans="1:7" ht="45.95" customHeight="1">
      <c r="A558" s="26" t="s">
        <v>491</v>
      </c>
      <c r="B558" s="27" t="s">
        <v>492</v>
      </c>
      <c r="C558" s="26" t="s">
        <v>21</v>
      </c>
      <c r="D558" s="26" t="s">
        <v>474</v>
      </c>
      <c r="E558" s="28">
        <v>3.5999999999999999E-3</v>
      </c>
      <c r="F558" s="29">
        <v>72.84</v>
      </c>
      <c r="G558" s="29">
        <v>0.26222400000000001</v>
      </c>
    </row>
    <row r="559" spans="1:7" ht="45.95" customHeight="1">
      <c r="A559" s="26" t="s">
        <v>487</v>
      </c>
      <c r="B559" s="27" t="s">
        <v>488</v>
      </c>
      <c r="C559" s="26" t="s">
        <v>21</v>
      </c>
      <c r="D559" s="26" t="s">
        <v>477</v>
      </c>
      <c r="E559" s="28">
        <v>8.3000000000000001E-3</v>
      </c>
      <c r="F559" s="29">
        <v>275.47000000000003</v>
      </c>
      <c r="G559" s="29">
        <v>2.2864010000000001</v>
      </c>
    </row>
    <row r="560" spans="1:7" ht="18" customHeight="1">
      <c r="A560" s="4"/>
      <c r="B560" s="4"/>
      <c r="C560" s="4"/>
      <c r="D560" s="4"/>
      <c r="E560" s="95" t="s">
        <v>486</v>
      </c>
      <c r="F560" s="95"/>
      <c r="G560" s="30">
        <v>2.5499999999999998</v>
      </c>
    </row>
    <row r="561" spans="1:7" ht="15" customHeight="1">
      <c r="A561" s="4"/>
      <c r="B561" s="4"/>
      <c r="C561" s="4"/>
      <c r="D561" s="4"/>
      <c r="E561" s="96" t="s">
        <v>444</v>
      </c>
      <c r="F561" s="96"/>
      <c r="G561" s="9">
        <v>2.54</v>
      </c>
    </row>
    <row r="562" spans="1:7" ht="9.9499999999999993" customHeight="1">
      <c r="A562" s="4"/>
      <c r="B562" s="4"/>
      <c r="C562" s="4"/>
      <c r="D562" s="4"/>
      <c r="E562" s="92"/>
      <c r="F562" s="92"/>
      <c r="G562" s="92"/>
    </row>
    <row r="563" spans="1:7" ht="20.100000000000001" customHeight="1">
      <c r="A563" s="93" t="s">
        <v>329</v>
      </c>
      <c r="B563" s="93"/>
      <c r="C563" s="93"/>
      <c r="D563" s="93"/>
      <c r="E563" s="93"/>
      <c r="F563" s="93"/>
      <c r="G563" s="93"/>
    </row>
    <row r="564" spans="1:7" ht="15" customHeight="1">
      <c r="A564" s="94" t="s">
        <v>434</v>
      </c>
      <c r="B564" s="94"/>
      <c r="C564" s="25" t="s">
        <v>419</v>
      </c>
      <c r="D564" s="25" t="s">
        <v>420</v>
      </c>
      <c r="E564" s="25" t="s">
        <v>421</v>
      </c>
      <c r="F564" s="25" t="s">
        <v>422</v>
      </c>
      <c r="G564" s="25" t="s">
        <v>423</v>
      </c>
    </row>
    <row r="565" spans="1:7" ht="15" customHeight="1">
      <c r="A565" s="26" t="s">
        <v>437</v>
      </c>
      <c r="B565" s="27" t="s">
        <v>438</v>
      </c>
      <c r="C565" s="26" t="s">
        <v>21</v>
      </c>
      <c r="D565" s="26" t="s">
        <v>216</v>
      </c>
      <c r="E565" s="28">
        <v>4</v>
      </c>
      <c r="F565" s="29">
        <v>22.95</v>
      </c>
      <c r="G565" s="29">
        <v>91.8</v>
      </c>
    </row>
    <row r="566" spans="1:7" ht="18" customHeight="1">
      <c r="A566" s="4"/>
      <c r="B566" s="4"/>
      <c r="C566" s="4"/>
      <c r="D566" s="4"/>
      <c r="E566" s="95" t="s">
        <v>439</v>
      </c>
      <c r="F566" s="95"/>
      <c r="G566" s="30">
        <v>91.8</v>
      </c>
    </row>
    <row r="567" spans="1:7" ht="15" customHeight="1">
      <c r="A567" s="4"/>
      <c r="B567" s="4"/>
      <c r="C567" s="4"/>
      <c r="D567" s="4"/>
      <c r="E567" s="96" t="s">
        <v>444</v>
      </c>
      <c r="F567" s="96"/>
      <c r="G567" s="9">
        <v>91.8</v>
      </c>
    </row>
    <row r="568" spans="1:7" ht="9.9499999999999993" customHeight="1">
      <c r="A568" s="4"/>
      <c r="B568" s="4"/>
      <c r="C568" s="4"/>
      <c r="D568" s="4"/>
      <c r="E568" s="92"/>
      <c r="F568" s="92"/>
      <c r="G568" s="92"/>
    </row>
    <row r="569" spans="1:7" ht="20.100000000000001" customHeight="1">
      <c r="A569" s="93" t="s">
        <v>330</v>
      </c>
      <c r="B569" s="93"/>
      <c r="C569" s="93"/>
      <c r="D569" s="93"/>
      <c r="E569" s="93"/>
      <c r="F569" s="93"/>
      <c r="G569" s="93"/>
    </row>
    <row r="570" spans="1:7" ht="15" customHeight="1">
      <c r="A570" s="94" t="s">
        <v>418</v>
      </c>
      <c r="B570" s="94"/>
      <c r="C570" s="25" t="s">
        <v>419</v>
      </c>
      <c r="D570" s="25" t="s">
        <v>420</v>
      </c>
      <c r="E570" s="25" t="s">
        <v>421</v>
      </c>
      <c r="F570" s="25" t="s">
        <v>422</v>
      </c>
      <c r="G570" s="25" t="s">
        <v>423</v>
      </c>
    </row>
    <row r="571" spans="1:7" ht="21" customHeight="1">
      <c r="A571" s="26" t="s">
        <v>526</v>
      </c>
      <c r="B571" s="27" t="s">
        <v>527</v>
      </c>
      <c r="C571" s="26" t="s">
        <v>21</v>
      </c>
      <c r="D571" s="26" t="s">
        <v>38</v>
      </c>
      <c r="E571" s="28">
        <v>10.036099999999999</v>
      </c>
      <c r="F571" s="29">
        <v>2.9</v>
      </c>
      <c r="G571" s="29">
        <v>29.104690000000002</v>
      </c>
    </row>
    <row r="572" spans="1:7" ht="21" customHeight="1">
      <c r="A572" s="26" t="s">
        <v>528</v>
      </c>
      <c r="B572" s="27" t="s">
        <v>529</v>
      </c>
      <c r="C572" s="26" t="s">
        <v>21</v>
      </c>
      <c r="D572" s="26" t="s">
        <v>530</v>
      </c>
      <c r="E572" s="28">
        <v>4.1000000000000003E-3</v>
      </c>
      <c r="F572" s="29">
        <v>7.19</v>
      </c>
      <c r="G572" s="29">
        <v>2.9479000000000002E-2</v>
      </c>
    </row>
    <row r="573" spans="1:7" ht="21" customHeight="1">
      <c r="A573" s="26" t="s">
        <v>531</v>
      </c>
      <c r="B573" s="27" t="s">
        <v>532</v>
      </c>
      <c r="C573" s="26" t="s">
        <v>21</v>
      </c>
      <c r="D573" s="26" t="s">
        <v>63</v>
      </c>
      <c r="E573" s="28">
        <v>8.8800000000000004E-2</v>
      </c>
      <c r="F573" s="29">
        <v>10.66</v>
      </c>
      <c r="G573" s="29">
        <v>0.946608</v>
      </c>
    </row>
    <row r="574" spans="1:7" ht="15" customHeight="1">
      <c r="A574" s="26" t="s">
        <v>429</v>
      </c>
      <c r="B574" s="27" t="s">
        <v>430</v>
      </c>
      <c r="C574" s="26" t="s">
        <v>21</v>
      </c>
      <c r="D574" s="26" t="s">
        <v>428</v>
      </c>
      <c r="E574" s="28">
        <v>9.4000000000000004E-3</v>
      </c>
      <c r="F574" s="29">
        <v>16.28</v>
      </c>
      <c r="G574" s="29">
        <v>0.153032</v>
      </c>
    </row>
    <row r="575" spans="1:7" ht="21" customHeight="1">
      <c r="A575" s="26" t="s">
        <v>522</v>
      </c>
      <c r="B575" s="27" t="s">
        <v>523</v>
      </c>
      <c r="C575" s="26" t="s">
        <v>21</v>
      </c>
      <c r="D575" s="26" t="s">
        <v>63</v>
      </c>
      <c r="E575" s="28">
        <v>0.1056</v>
      </c>
      <c r="F575" s="29">
        <v>3.73</v>
      </c>
      <c r="G575" s="29">
        <v>0.39388800000000002</v>
      </c>
    </row>
    <row r="576" spans="1:7" ht="29.1" customHeight="1">
      <c r="A576" s="26" t="s">
        <v>533</v>
      </c>
      <c r="B576" s="27" t="s">
        <v>534</v>
      </c>
      <c r="C576" s="26" t="s">
        <v>21</v>
      </c>
      <c r="D576" s="26" t="s">
        <v>63</v>
      </c>
      <c r="E576" s="28">
        <v>0.33119999999999999</v>
      </c>
      <c r="F576" s="29">
        <v>20.56</v>
      </c>
      <c r="G576" s="29">
        <v>6.8094720000000004</v>
      </c>
    </row>
    <row r="577" spans="1:7" ht="15" customHeight="1">
      <c r="A577" s="4"/>
      <c r="B577" s="4"/>
      <c r="C577" s="4"/>
      <c r="D577" s="4"/>
      <c r="E577" s="95" t="s">
        <v>433</v>
      </c>
      <c r="F577" s="95"/>
      <c r="G577" s="30">
        <v>37.43</v>
      </c>
    </row>
    <row r="578" spans="1:7" ht="15" customHeight="1">
      <c r="A578" s="94" t="s">
        <v>434</v>
      </c>
      <c r="B578" s="94"/>
      <c r="C578" s="25" t="s">
        <v>419</v>
      </c>
      <c r="D578" s="25" t="s">
        <v>420</v>
      </c>
      <c r="E578" s="25" t="s">
        <v>421</v>
      </c>
      <c r="F578" s="25" t="s">
        <v>422</v>
      </c>
      <c r="G578" s="25" t="s">
        <v>423</v>
      </c>
    </row>
    <row r="579" spans="1:7" ht="15" customHeight="1">
      <c r="A579" s="26" t="s">
        <v>510</v>
      </c>
      <c r="B579" s="27" t="s">
        <v>511</v>
      </c>
      <c r="C579" s="26" t="s">
        <v>21</v>
      </c>
      <c r="D579" s="26" t="s">
        <v>216</v>
      </c>
      <c r="E579" s="28">
        <v>1.7093</v>
      </c>
      <c r="F579" s="29">
        <v>28.34</v>
      </c>
      <c r="G579" s="29">
        <v>48.441561999999998</v>
      </c>
    </row>
    <row r="580" spans="1:7" ht="15" customHeight="1">
      <c r="A580" s="26" t="s">
        <v>437</v>
      </c>
      <c r="B580" s="27" t="s">
        <v>438</v>
      </c>
      <c r="C580" s="26" t="s">
        <v>21</v>
      </c>
      <c r="D580" s="26" t="s">
        <v>216</v>
      </c>
      <c r="E580" s="28">
        <v>1.343</v>
      </c>
      <c r="F580" s="29">
        <v>22.95</v>
      </c>
      <c r="G580" s="29">
        <v>30.821850000000001</v>
      </c>
    </row>
    <row r="581" spans="1:7" ht="18" customHeight="1">
      <c r="A581" s="4"/>
      <c r="B581" s="4"/>
      <c r="C581" s="4"/>
      <c r="D581" s="4"/>
      <c r="E581" s="95" t="s">
        <v>439</v>
      </c>
      <c r="F581" s="95"/>
      <c r="G581" s="30">
        <v>79.260000000000005</v>
      </c>
    </row>
    <row r="582" spans="1:7" ht="15" customHeight="1">
      <c r="A582" s="94" t="s">
        <v>440</v>
      </c>
      <c r="B582" s="94"/>
      <c r="C582" s="25" t="s">
        <v>419</v>
      </c>
      <c r="D582" s="25" t="s">
        <v>420</v>
      </c>
      <c r="E582" s="25" t="s">
        <v>421</v>
      </c>
      <c r="F582" s="25" t="s">
        <v>422</v>
      </c>
      <c r="G582" s="25" t="s">
        <v>423</v>
      </c>
    </row>
    <row r="583" spans="1:7" ht="29.1" customHeight="1">
      <c r="A583" s="26" t="s">
        <v>504</v>
      </c>
      <c r="B583" s="27" t="s">
        <v>505</v>
      </c>
      <c r="C583" s="26" t="s">
        <v>21</v>
      </c>
      <c r="D583" s="26" t="s">
        <v>47</v>
      </c>
      <c r="E583" s="28">
        <v>3.27E-2</v>
      </c>
      <c r="F583" s="29">
        <v>553.97</v>
      </c>
      <c r="G583" s="29">
        <v>18.114819000000001</v>
      </c>
    </row>
    <row r="584" spans="1:7" ht="29.1" customHeight="1">
      <c r="A584" s="26" t="s">
        <v>535</v>
      </c>
      <c r="B584" s="27" t="s">
        <v>536</v>
      </c>
      <c r="C584" s="26" t="s">
        <v>21</v>
      </c>
      <c r="D584" s="26" t="s">
        <v>47</v>
      </c>
      <c r="E584" s="28">
        <v>7.1000000000000004E-3</v>
      </c>
      <c r="F584" s="29">
        <v>478.26</v>
      </c>
      <c r="G584" s="29">
        <v>3.3956460000000002</v>
      </c>
    </row>
    <row r="585" spans="1:7" ht="29.1" customHeight="1">
      <c r="A585" s="26" t="s">
        <v>537</v>
      </c>
      <c r="B585" s="27" t="s">
        <v>538</v>
      </c>
      <c r="C585" s="26" t="s">
        <v>21</v>
      </c>
      <c r="D585" s="26" t="s">
        <v>47</v>
      </c>
      <c r="E585" s="28">
        <v>4.19E-2</v>
      </c>
      <c r="F585" s="29">
        <v>464.93</v>
      </c>
      <c r="G585" s="29">
        <v>19.480567000000001</v>
      </c>
    </row>
    <row r="586" spans="1:7" ht="29.1" customHeight="1">
      <c r="A586" s="26" t="s">
        <v>539</v>
      </c>
      <c r="B586" s="27" t="s">
        <v>540</v>
      </c>
      <c r="C586" s="26" t="s">
        <v>21</v>
      </c>
      <c r="D586" s="26" t="s">
        <v>47</v>
      </c>
      <c r="E586" s="28">
        <v>2.52E-2</v>
      </c>
      <c r="F586" s="29">
        <v>2999.65</v>
      </c>
      <c r="G586" s="29">
        <v>75.591179999999994</v>
      </c>
    </row>
    <row r="587" spans="1:7" ht="21" customHeight="1">
      <c r="A587" s="26" t="s">
        <v>541</v>
      </c>
      <c r="B587" s="27" t="s">
        <v>542</v>
      </c>
      <c r="C587" s="26" t="s">
        <v>21</v>
      </c>
      <c r="D587" s="26" t="s">
        <v>23</v>
      </c>
      <c r="E587" s="28">
        <v>0.49</v>
      </c>
      <c r="F587" s="29">
        <v>6.6</v>
      </c>
      <c r="G587" s="29">
        <v>3.234</v>
      </c>
    </row>
    <row r="588" spans="1:7" ht="15" customHeight="1">
      <c r="A588" s="4"/>
      <c r="B588" s="4"/>
      <c r="C588" s="4"/>
      <c r="D588" s="4"/>
      <c r="E588" s="95" t="s">
        <v>443</v>
      </c>
      <c r="F588" s="95"/>
      <c r="G588" s="30">
        <v>119.81</v>
      </c>
    </row>
    <row r="589" spans="1:7" ht="15" customHeight="1">
      <c r="A589" s="4"/>
      <c r="B589" s="4"/>
      <c r="C589" s="4"/>
      <c r="D589" s="4"/>
      <c r="E589" s="96" t="s">
        <v>444</v>
      </c>
      <c r="F589" s="96"/>
      <c r="G589" s="9">
        <v>236.46</v>
      </c>
    </row>
    <row r="590" spans="1:7" ht="9.9499999999999993" customHeight="1">
      <c r="A590" s="4"/>
      <c r="B590" s="4"/>
      <c r="C590" s="4"/>
      <c r="D590" s="4"/>
      <c r="E590" s="92"/>
      <c r="F590" s="92"/>
      <c r="G590" s="92"/>
    </row>
    <row r="591" spans="1:7" ht="20.100000000000001" customHeight="1">
      <c r="A591" s="93" t="s">
        <v>331</v>
      </c>
      <c r="B591" s="93"/>
      <c r="C591" s="93"/>
      <c r="D591" s="93"/>
      <c r="E591" s="93"/>
      <c r="F591" s="93"/>
      <c r="G591" s="93"/>
    </row>
    <row r="592" spans="1:7" ht="15" customHeight="1">
      <c r="A592" s="94" t="s">
        <v>418</v>
      </c>
      <c r="B592" s="94"/>
      <c r="C592" s="25" t="s">
        <v>419</v>
      </c>
      <c r="D592" s="25" t="s">
        <v>420</v>
      </c>
      <c r="E592" s="25" t="s">
        <v>421</v>
      </c>
      <c r="F592" s="25" t="s">
        <v>422</v>
      </c>
      <c r="G592" s="25" t="s">
        <v>423</v>
      </c>
    </row>
    <row r="593" spans="1:7" ht="15" customHeight="1">
      <c r="A593" s="26" t="s">
        <v>543</v>
      </c>
      <c r="B593" s="27" t="s">
        <v>544</v>
      </c>
      <c r="C593" s="26" t="s">
        <v>21</v>
      </c>
      <c r="D593" s="26" t="s">
        <v>38</v>
      </c>
      <c r="E593" s="28">
        <v>2.24E-2</v>
      </c>
      <c r="F593" s="29">
        <v>2.39</v>
      </c>
      <c r="G593" s="29">
        <v>5.3536E-2</v>
      </c>
    </row>
    <row r="594" spans="1:7" ht="21" customHeight="1">
      <c r="A594" s="26" t="s">
        <v>650</v>
      </c>
      <c r="B594" s="27" t="s">
        <v>651</v>
      </c>
      <c r="C594" s="26" t="s">
        <v>21</v>
      </c>
      <c r="D594" s="26" t="s">
        <v>63</v>
      </c>
      <c r="E594" s="28">
        <v>1.0353000000000001</v>
      </c>
      <c r="F594" s="29">
        <v>24.97</v>
      </c>
      <c r="G594" s="29">
        <v>25.851441000000001</v>
      </c>
    </row>
    <row r="595" spans="1:7" ht="15" customHeight="1">
      <c r="A595" s="4"/>
      <c r="B595" s="4"/>
      <c r="C595" s="4"/>
      <c r="D595" s="4"/>
      <c r="E595" s="95" t="s">
        <v>433</v>
      </c>
      <c r="F595" s="95"/>
      <c r="G595" s="30">
        <v>25.9</v>
      </c>
    </row>
    <row r="596" spans="1:7" ht="15" customHeight="1">
      <c r="A596" s="94" t="s">
        <v>434</v>
      </c>
      <c r="B596" s="94"/>
      <c r="C596" s="25" t="s">
        <v>419</v>
      </c>
      <c r="D596" s="25" t="s">
        <v>420</v>
      </c>
      <c r="E596" s="25" t="s">
        <v>421</v>
      </c>
      <c r="F596" s="25" t="s">
        <v>422</v>
      </c>
      <c r="G596" s="25" t="s">
        <v>423</v>
      </c>
    </row>
    <row r="597" spans="1:7" ht="21" customHeight="1">
      <c r="A597" s="26" t="s">
        <v>547</v>
      </c>
      <c r="B597" s="27" t="s">
        <v>548</v>
      </c>
      <c r="C597" s="26" t="s">
        <v>21</v>
      </c>
      <c r="D597" s="26" t="s">
        <v>216</v>
      </c>
      <c r="E597" s="28">
        <v>0.40239999999999998</v>
      </c>
      <c r="F597" s="29">
        <v>23.32</v>
      </c>
      <c r="G597" s="29">
        <v>9.3839679999999994</v>
      </c>
    </row>
    <row r="598" spans="1:7" ht="21" customHeight="1">
      <c r="A598" s="26" t="s">
        <v>457</v>
      </c>
      <c r="B598" s="27" t="s">
        <v>458</v>
      </c>
      <c r="C598" s="26" t="s">
        <v>21</v>
      </c>
      <c r="D598" s="26" t="s">
        <v>216</v>
      </c>
      <c r="E598" s="28">
        <v>0.40239999999999998</v>
      </c>
      <c r="F598" s="29">
        <v>27.62</v>
      </c>
      <c r="G598" s="29">
        <v>11.114288</v>
      </c>
    </row>
    <row r="599" spans="1:7" ht="18" customHeight="1">
      <c r="A599" s="4"/>
      <c r="B599" s="4"/>
      <c r="C599" s="4"/>
      <c r="D599" s="4"/>
      <c r="E599" s="95" t="s">
        <v>439</v>
      </c>
      <c r="F599" s="95"/>
      <c r="G599" s="30">
        <v>20.49</v>
      </c>
    </row>
    <row r="600" spans="1:7" ht="15" customHeight="1">
      <c r="A600" s="4"/>
      <c r="B600" s="4"/>
      <c r="C600" s="4"/>
      <c r="D600" s="4"/>
      <c r="E600" s="96" t="s">
        <v>444</v>
      </c>
      <c r="F600" s="96"/>
      <c r="G600" s="9">
        <v>46.39</v>
      </c>
    </row>
    <row r="601" spans="1:7" ht="9.9499999999999993" customHeight="1">
      <c r="A601" s="4"/>
      <c r="B601" s="4"/>
      <c r="C601" s="4"/>
      <c r="D601" s="4"/>
      <c r="E601" s="92"/>
      <c r="F601" s="92"/>
      <c r="G601" s="92"/>
    </row>
    <row r="602" spans="1:7" ht="20.100000000000001" customHeight="1">
      <c r="A602" s="93" t="s">
        <v>332</v>
      </c>
      <c r="B602" s="93"/>
      <c r="C602" s="93"/>
      <c r="D602" s="93"/>
      <c r="E602" s="93"/>
      <c r="F602" s="93"/>
      <c r="G602" s="93"/>
    </row>
    <row r="603" spans="1:7" ht="15" customHeight="1">
      <c r="A603" s="94" t="s">
        <v>471</v>
      </c>
      <c r="B603" s="94"/>
      <c r="C603" s="25" t="s">
        <v>419</v>
      </c>
      <c r="D603" s="25" t="s">
        <v>420</v>
      </c>
      <c r="E603" s="25" t="s">
        <v>421</v>
      </c>
      <c r="F603" s="25" t="s">
        <v>422</v>
      </c>
      <c r="G603" s="25" t="s">
        <v>423</v>
      </c>
    </row>
    <row r="604" spans="1:7" ht="29.1" customHeight="1">
      <c r="A604" s="26" t="s">
        <v>575</v>
      </c>
      <c r="B604" s="27" t="s">
        <v>576</v>
      </c>
      <c r="C604" s="26" t="s">
        <v>21</v>
      </c>
      <c r="D604" s="26" t="s">
        <v>474</v>
      </c>
      <c r="E604" s="28">
        <v>0.14419999999999999</v>
      </c>
      <c r="F604" s="29">
        <v>85</v>
      </c>
      <c r="G604" s="29">
        <v>12.257</v>
      </c>
    </row>
    <row r="605" spans="1:7" ht="29.1" customHeight="1">
      <c r="A605" s="26" t="s">
        <v>577</v>
      </c>
      <c r="B605" s="27" t="s">
        <v>578</v>
      </c>
      <c r="C605" s="26" t="s">
        <v>21</v>
      </c>
      <c r="D605" s="26" t="s">
        <v>477</v>
      </c>
      <c r="E605" s="28">
        <v>7.4300000000000005E-2</v>
      </c>
      <c r="F605" s="29">
        <v>210.46</v>
      </c>
      <c r="G605" s="29">
        <v>15.637178</v>
      </c>
    </row>
    <row r="606" spans="1:7" ht="18" customHeight="1">
      <c r="A606" s="4"/>
      <c r="B606" s="4"/>
      <c r="C606" s="4"/>
      <c r="D606" s="4"/>
      <c r="E606" s="95" t="s">
        <v>486</v>
      </c>
      <c r="F606" s="95"/>
      <c r="G606" s="30">
        <v>27.9</v>
      </c>
    </row>
    <row r="607" spans="1:7" ht="15" customHeight="1">
      <c r="A607" s="94" t="s">
        <v>418</v>
      </c>
      <c r="B607" s="94"/>
      <c r="C607" s="25" t="s">
        <v>419</v>
      </c>
      <c r="D607" s="25" t="s">
        <v>420</v>
      </c>
      <c r="E607" s="25" t="s">
        <v>421</v>
      </c>
      <c r="F607" s="25" t="s">
        <v>422</v>
      </c>
      <c r="G607" s="25" t="s">
        <v>423</v>
      </c>
    </row>
    <row r="608" spans="1:7" ht="29.1" customHeight="1">
      <c r="A608" s="26" t="s">
        <v>579</v>
      </c>
      <c r="B608" s="27" t="s">
        <v>580</v>
      </c>
      <c r="C608" s="26" t="s">
        <v>21</v>
      </c>
      <c r="D608" s="26" t="s">
        <v>63</v>
      </c>
      <c r="E608" s="28">
        <v>1.03</v>
      </c>
      <c r="F608" s="29">
        <v>185</v>
      </c>
      <c r="G608" s="29">
        <v>190.55</v>
      </c>
    </row>
    <row r="609" spans="1:7" ht="15" customHeight="1">
      <c r="A609" s="4"/>
      <c r="B609" s="4"/>
      <c r="C609" s="4"/>
      <c r="D609" s="4"/>
      <c r="E609" s="95" t="s">
        <v>433</v>
      </c>
      <c r="F609" s="95"/>
      <c r="G609" s="30">
        <v>190.55</v>
      </c>
    </row>
    <row r="610" spans="1:7" ht="15" customHeight="1">
      <c r="A610" s="94" t="s">
        <v>434</v>
      </c>
      <c r="B610" s="94"/>
      <c r="C610" s="25" t="s">
        <v>419</v>
      </c>
      <c r="D610" s="25" t="s">
        <v>420</v>
      </c>
      <c r="E610" s="25" t="s">
        <v>421</v>
      </c>
      <c r="F610" s="25" t="s">
        <v>422</v>
      </c>
      <c r="G610" s="25" t="s">
        <v>423</v>
      </c>
    </row>
    <row r="611" spans="1:7" ht="21" customHeight="1">
      <c r="A611" s="26" t="s">
        <v>581</v>
      </c>
      <c r="B611" s="27" t="s">
        <v>582</v>
      </c>
      <c r="C611" s="26" t="s">
        <v>21</v>
      </c>
      <c r="D611" s="26" t="s">
        <v>216</v>
      </c>
      <c r="E611" s="28">
        <v>0.33200000000000002</v>
      </c>
      <c r="F611" s="29">
        <v>17.88</v>
      </c>
      <c r="G611" s="29">
        <v>5.9361600000000001</v>
      </c>
    </row>
    <row r="612" spans="1:7" ht="15" customHeight="1">
      <c r="A612" s="26" t="s">
        <v>437</v>
      </c>
      <c r="B612" s="27" t="s">
        <v>438</v>
      </c>
      <c r="C612" s="26" t="s">
        <v>21</v>
      </c>
      <c r="D612" s="26" t="s">
        <v>216</v>
      </c>
      <c r="E612" s="28">
        <v>0.66400000000000003</v>
      </c>
      <c r="F612" s="29">
        <v>22.95</v>
      </c>
      <c r="G612" s="29">
        <v>15.238799999999999</v>
      </c>
    </row>
    <row r="613" spans="1:7" ht="18" customHeight="1">
      <c r="A613" s="4"/>
      <c r="B613" s="4"/>
      <c r="C613" s="4"/>
      <c r="D613" s="4"/>
      <c r="E613" s="95" t="s">
        <v>439</v>
      </c>
      <c r="F613" s="95"/>
      <c r="G613" s="30">
        <v>21.18</v>
      </c>
    </row>
    <row r="614" spans="1:7" ht="15" customHeight="1">
      <c r="A614" s="94" t="s">
        <v>440</v>
      </c>
      <c r="B614" s="94"/>
      <c r="C614" s="25" t="s">
        <v>419</v>
      </c>
      <c r="D614" s="25" t="s">
        <v>420</v>
      </c>
      <c r="E614" s="25" t="s">
        <v>421</v>
      </c>
      <c r="F614" s="25" t="s">
        <v>422</v>
      </c>
      <c r="G614" s="25" t="s">
        <v>423</v>
      </c>
    </row>
    <row r="615" spans="1:7" ht="21" customHeight="1">
      <c r="A615" s="26" t="s">
        <v>512</v>
      </c>
      <c r="B615" s="27" t="s">
        <v>513</v>
      </c>
      <c r="C615" s="26" t="s">
        <v>21</v>
      </c>
      <c r="D615" s="26" t="s">
        <v>47</v>
      </c>
      <c r="E615" s="28">
        <v>4.7000000000000002E-3</v>
      </c>
      <c r="F615" s="29">
        <v>673.85</v>
      </c>
      <c r="G615" s="29">
        <v>3.1670950000000002</v>
      </c>
    </row>
    <row r="616" spans="1:7" ht="15" customHeight="1">
      <c r="A616" s="4"/>
      <c r="B616" s="4"/>
      <c r="C616" s="4"/>
      <c r="D616" s="4"/>
      <c r="E616" s="95" t="s">
        <v>443</v>
      </c>
      <c r="F616" s="95"/>
      <c r="G616" s="30">
        <v>3.17</v>
      </c>
    </row>
    <row r="617" spans="1:7" ht="15" customHeight="1">
      <c r="A617" s="4"/>
      <c r="B617" s="4"/>
      <c r="C617" s="4"/>
      <c r="D617" s="4"/>
      <c r="E617" s="96" t="s">
        <v>444</v>
      </c>
      <c r="F617" s="96"/>
      <c r="G617" s="9">
        <v>242.75</v>
      </c>
    </row>
    <row r="618" spans="1:7" ht="9.9499999999999993" customHeight="1">
      <c r="A618" s="4"/>
      <c r="B618" s="4"/>
      <c r="C618" s="4"/>
      <c r="D618" s="4"/>
      <c r="E618" s="92"/>
      <c r="F618" s="92"/>
      <c r="G618" s="92"/>
    </row>
    <row r="619" spans="1:7" ht="20.100000000000001" customHeight="1">
      <c r="A619" s="93" t="s">
        <v>333</v>
      </c>
      <c r="B619" s="93"/>
      <c r="C619" s="93"/>
      <c r="D619" s="93"/>
      <c r="E619" s="93"/>
      <c r="F619" s="93"/>
      <c r="G619" s="93"/>
    </row>
    <row r="620" spans="1:7" ht="15" customHeight="1">
      <c r="A620" s="94" t="s">
        <v>471</v>
      </c>
      <c r="B620" s="94"/>
      <c r="C620" s="25" t="s">
        <v>419</v>
      </c>
      <c r="D620" s="25" t="s">
        <v>420</v>
      </c>
      <c r="E620" s="25" t="s">
        <v>421</v>
      </c>
      <c r="F620" s="25" t="s">
        <v>422</v>
      </c>
      <c r="G620" s="25" t="s">
        <v>423</v>
      </c>
    </row>
    <row r="621" spans="1:7" ht="45.95" customHeight="1">
      <c r="A621" s="26" t="s">
        <v>549</v>
      </c>
      <c r="B621" s="27" t="s">
        <v>550</v>
      </c>
      <c r="C621" s="26" t="s">
        <v>21</v>
      </c>
      <c r="D621" s="26" t="s">
        <v>474</v>
      </c>
      <c r="E621" s="28">
        <v>0.1575</v>
      </c>
      <c r="F621" s="29">
        <v>59.97</v>
      </c>
      <c r="G621" s="29">
        <v>9.4452750000000005</v>
      </c>
    </row>
    <row r="622" spans="1:7" ht="45.95" customHeight="1">
      <c r="A622" s="26" t="s">
        <v>551</v>
      </c>
      <c r="B622" s="27" t="s">
        <v>552</v>
      </c>
      <c r="C622" s="26" t="s">
        <v>21</v>
      </c>
      <c r="D622" s="26" t="s">
        <v>477</v>
      </c>
      <c r="E622" s="28">
        <v>7.7299999999999994E-2</v>
      </c>
      <c r="F622" s="29">
        <v>146.52000000000001</v>
      </c>
      <c r="G622" s="29">
        <v>11.325996</v>
      </c>
    </row>
    <row r="623" spans="1:7" ht="18" customHeight="1">
      <c r="A623" s="4"/>
      <c r="B623" s="4"/>
      <c r="C623" s="4"/>
      <c r="D623" s="4"/>
      <c r="E623" s="95" t="s">
        <v>486</v>
      </c>
      <c r="F623" s="95"/>
      <c r="G623" s="30">
        <v>20.78</v>
      </c>
    </row>
    <row r="624" spans="1:7" ht="15" customHeight="1">
      <c r="A624" s="94" t="s">
        <v>418</v>
      </c>
      <c r="B624" s="94"/>
      <c r="C624" s="25" t="s">
        <v>419</v>
      </c>
      <c r="D624" s="25" t="s">
        <v>420</v>
      </c>
      <c r="E624" s="25" t="s">
        <v>421</v>
      </c>
      <c r="F624" s="25" t="s">
        <v>422</v>
      </c>
      <c r="G624" s="25" t="s">
        <v>423</v>
      </c>
    </row>
    <row r="625" spans="1:7" ht="21" customHeight="1">
      <c r="A625" s="26" t="s">
        <v>553</v>
      </c>
      <c r="B625" s="27" t="s">
        <v>554</v>
      </c>
      <c r="C625" s="26" t="s">
        <v>21</v>
      </c>
      <c r="D625" s="26" t="s">
        <v>38</v>
      </c>
      <c r="E625" s="28">
        <v>75.000699999999995</v>
      </c>
      <c r="F625" s="29">
        <v>5.17</v>
      </c>
      <c r="G625" s="29">
        <v>387.75361900000001</v>
      </c>
    </row>
    <row r="626" spans="1:7" ht="21" customHeight="1">
      <c r="A626" s="26" t="s">
        <v>555</v>
      </c>
      <c r="B626" s="27" t="s">
        <v>556</v>
      </c>
      <c r="C626" s="26" t="s">
        <v>21</v>
      </c>
      <c r="D626" s="26" t="s">
        <v>38</v>
      </c>
      <c r="E626" s="28">
        <v>33.6</v>
      </c>
      <c r="F626" s="29">
        <v>3.21</v>
      </c>
      <c r="G626" s="29">
        <v>107.85599999999999</v>
      </c>
    </row>
    <row r="627" spans="1:7" ht="21" customHeight="1">
      <c r="A627" s="26" t="s">
        <v>528</v>
      </c>
      <c r="B627" s="27" t="s">
        <v>529</v>
      </c>
      <c r="C627" s="26" t="s">
        <v>21</v>
      </c>
      <c r="D627" s="26" t="s">
        <v>530</v>
      </c>
      <c r="E627" s="28">
        <v>1.2200000000000001E-2</v>
      </c>
      <c r="F627" s="29">
        <v>7.19</v>
      </c>
      <c r="G627" s="29">
        <v>8.7718000000000004E-2</v>
      </c>
    </row>
    <row r="628" spans="1:7" ht="29.1" customHeight="1">
      <c r="A628" s="26" t="s">
        <v>557</v>
      </c>
      <c r="B628" s="27" t="s">
        <v>558</v>
      </c>
      <c r="C628" s="26" t="s">
        <v>21</v>
      </c>
      <c r="D628" s="26" t="s">
        <v>38</v>
      </c>
      <c r="E628" s="28">
        <v>2</v>
      </c>
      <c r="F628" s="29">
        <v>52.71</v>
      </c>
      <c r="G628" s="29">
        <v>105.42</v>
      </c>
    </row>
    <row r="629" spans="1:7" ht="21" customHeight="1">
      <c r="A629" s="26" t="s">
        <v>531</v>
      </c>
      <c r="B629" s="27" t="s">
        <v>532</v>
      </c>
      <c r="C629" s="26" t="s">
        <v>21</v>
      </c>
      <c r="D629" s="26" t="s">
        <v>63</v>
      </c>
      <c r="E629" s="28">
        <v>0.26640000000000003</v>
      </c>
      <c r="F629" s="29">
        <v>10.66</v>
      </c>
      <c r="G629" s="29">
        <v>2.8398240000000001</v>
      </c>
    </row>
    <row r="630" spans="1:7" ht="15" customHeight="1">
      <c r="A630" s="26" t="s">
        <v>429</v>
      </c>
      <c r="B630" s="27" t="s">
        <v>430</v>
      </c>
      <c r="C630" s="26" t="s">
        <v>21</v>
      </c>
      <c r="D630" s="26" t="s">
        <v>428</v>
      </c>
      <c r="E630" s="28">
        <v>2.81E-2</v>
      </c>
      <c r="F630" s="29">
        <v>16.28</v>
      </c>
      <c r="G630" s="29">
        <v>0.45746799999999999</v>
      </c>
    </row>
    <row r="631" spans="1:7" ht="21" customHeight="1">
      <c r="A631" s="26" t="s">
        <v>522</v>
      </c>
      <c r="B631" s="27" t="s">
        <v>523</v>
      </c>
      <c r="C631" s="26" t="s">
        <v>21</v>
      </c>
      <c r="D631" s="26" t="s">
        <v>63</v>
      </c>
      <c r="E631" s="28">
        <v>0.31680000000000003</v>
      </c>
      <c r="F631" s="29">
        <v>3.73</v>
      </c>
      <c r="G631" s="29">
        <v>1.181664</v>
      </c>
    </row>
    <row r="632" spans="1:7" ht="29.1" customHeight="1">
      <c r="A632" s="26" t="s">
        <v>533</v>
      </c>
      <c r="B632" s="27" t="s">
        <v>534</v>
      </c>
      <c r="C632" s="26" t="s">
        <v>21</v>
      </c>
      <c r="D632" s="26" t="s">
        <v>63</v>
      </c>
      <c r="E632" s="28">
        <v>0.99360000000000004</v>
      </c>
      <c r="F632" s="29">
        <v>20.56</v>
      </c>
      <c r="G632" s="29">
        <v>20.428415999999999</v>
      </c>
    </row>
    <row r="633" spans="1:7" ht="15" customHeight="1">
      <c r="A633" s="4"/>
      <c r="B633" s="4"/>
      <c r="C633" s="4"/>
      <c r="D633" s="4"/>
      <c r="E633" s="95" t="s">
        <v>433</v>
      </c>
      <c r="F633" s="95"/>
      <c r="G633" s="30">
        <v>626.03</v>
      </c>
    </row>
    <row r="634" spans="1:7" ht="15" customHeight="1">
      <c r="A634" s="94" t="s">
        <v>434</v>
      </c>
      <c r="B634" s="94"/>
      <c r="C634" s="25" t="s">
        <v>419</v>
      </c>
      <c r="D634" s="25" t="s">
        <v>420</v>
      </c>
      <c r="E634" s="25" t="s">
        <v>421</v>
      </c>
      <c r="F634" s="25" t="s">
        <v>422</v>
      </c>
      <c r="G634" s="25" t="s">
        <v>423</v>
      </c>
    </row>
    <row r="635" spans="1:7" ht="15" customHeight="1">
      <c r="A635" s="26" t="s">
        <v>510</v>
      </c>
      <c r="B635" s="27" t="s">
        <v>511</v>
      </c>
      <c r="C635" s="26" t="s">
        <v>21</v>
      </c>
      <c r="D635" s="26" t="s">
        <v>216</v>
      </c>
      <c r="E635" s="28">
        <v>16.432400000000001</v>
      </c>
      <c r="F635" s="29">
        <v>28.34</v>
      </c>
      <c r="G635" s="29">
        <v>465.69421599999998</v>
      </c>
    </row>
    <row r="636" spans="1:7" ht="15" customHeight="1">
      <c r="A636" s="26" t="s">
        <v>437</v>
      </c>
      <c r="B636" s="27" t="s">
        <v>438</v>
      </c>
      <c r="C636" s="26" t="s">
        <v>21</v>
      </c>
      <c r="D636" s="26" t="s">
        <v>216</v>
      </c>
      <c r="E636" s="28">
        <v>12.911199999999999</v>
      </c>
      <c r="F636" s="29">
        <v>22.95</v>
      </c>
      <c r="G636" s="29">
        <v>296.31204000000002</v>
      </c>
    </row>
    <row r="637" spans="1:7" ht="18" customHeight="1">
      <c r="A637" s="4"/>
      <c r="B637" s="4"/>
      <c r="C637" s="4"/>
      <c r="D637" s="4"/>
      <c r="E637" s="95" t="s">
        <v>439</v>
      </c>
      <c r="F637" s="95"/>
      <c r="G637" s="30">
        <v>762</v>
      </c>
    </row>
    <row r="638" spans="1:7" ht="15" customHeight="1">
      <c r="A638" s="94" t="s">
        <v>440</v>
      </c>
      <c r="B638" s="94"/>
      <c r="C638" s="25" t="s">
        <v>419</v>
      </c>
      <c r="D638" s="25" t="s">
        <v>420</v>
      </c>
      <c r="E638" s="25" t="s">
        <v>421</v>
      </c>
      <c r="F638" s="25" t="s">
        <v>422</v>
      </c>
      <c r="G638" s="25" t="s">
        <v>423</v>
      </c>
    </row>
    <row r="639" spans="1:7" ht="29.1" customHeight="1">
      <c r="A639" s="26" t="s">
        <v>504</v>
      </c>
      <c r="B639" s="27" t="s">
        <v>505</v>
      </c>
      <c r="C639" s="26" t="s">
        <v>21</v>
      </c>
      <c r="D639" s="26" t="s">
        <v>47</v>
      </c>
      <c r="E639" s="28">
        <v>0.76849999999999996</v>
      </c>
      <c r="F639" s="29">
        <v>553.97</v>
      </c>
      <c r="G639" s="29">
        <v>425.72594500000002</v>
      </c>
    </row>
    <row r="640" spans="1:7" ht="29.1" customHeight="1">
      <c r="A640" s="26" t="s">
        <v>535</v>
      </c>
      <c r="B640" s="27" t="s">
        <v>536</v>
      </c>
      <c r="C640" s="26" t="s">
        <v>21</v>
      </c>
      <c r="D640" s="26" t="s">
        <v>47</v>
      </c>
      <c r="E640" s="28">
        <v>6.9000000000000006E-2</v>
      </c>
      <c r="F640" s="29">
        <v>478.26</v>
      </c>
      <c r="G640" s="29">
        <v>32.999940000000002</v>
      </c>
    </row>
    <row r="641" spans="1:7" ht="21" customHeight="1">
      <c r="A641" s="26" t="s">
        <v>559</v>
      </c>
      <c r="B641" s="27" t="s">
        <v>560</v>
      </c>
      <c r="C641" s="26" t="s">
        <v>21</v>
      </c>
      <c r="D641" s="26" t="s">
        <v>428</v>
      </c>
      <c r="E641" s="28">
        <v>3.9487999999999999</v>
      </c>
      <c r="F641" s="29">
        <v>10.8</v>
      </c>
      <c r="G641" s="29">
        <v>42.647039999999997</v>
      </c>
    </row>
    <row r="642" spans="1:7" ht="21" customHeight="1">
      <c r="A642" s="26" t="s">
        <v>561</v>
      </c>
      <c r="B642" s="27" t="s">
        <v>562</v>
      </c>
      <c r="C642" s="26" t="s">
        <v>21</v>
      </c>
      <c r="D642" s="26" t="s">
        <v>428</v>
      </c>
      <c r="E642" s="28">
        <v>1.9743999999999999</v>
      </c>
      <c r="F642" s="29">
        <v>11.36</v>
      </c>
      <c r="G642" s="29">
        <v>22.429183999999999</v>
      </c>
    </row>
    <row r="643" spans="1:7" ht="29.1" customHeight="1">
      <c r="A643" s="26" t="s">
        <v>537</v>
      </c>
      <c r="B643" s="27" t="s">
        <v>538</v>
      </c>
      <c r="C643" s="26" t="s">
        <v>21</v>
      </c>
      <c r="D643" s="26" t="s">
        <v>47</v>
      </c>
      <c r="E643" s="28">
        <v>0.3024</v>
      </c>
      <c r="F643" s="29">
        <v>464.93</v>
      </c>
      <c r="G643" s="29">
        <v>140.594832</v>
      </c>
    </row>
    <row r="644" spans="1:7" ht="21" customHeight="1">
      <c r="A644" s="26" t="s">
        <v>563</v>
      </c>
      <c r="B644" s="27" t="s">
        <v>564</v>
      </c>
      <c r="C644" s="26" t="s">
        <v>21</v>
      </c>
      <c r="D644" s="26" t="s">
        <v>47</v>
      </c>
      <c r="E644" s="28">
        <v>9.8400000000000001E-2</v>
      </c>
      <c r="F644" s="29">
        <v>1003.4</v>
      </c>
      <c r="G644" s="29">
        <v>98.734560000000002</v>
      </c>
    </row>
    <row r="645" spans="1:7" ht="21" customHeight="1">
      <c r="A645" s="26" t="s">
        <v>565</v>
      </c>
      <c r="B645" s="27" t="s">
        <v>566</v>
      </c>
      <c r="C645" s="26" t="s">
        <v>21</v>
      </c>
      <c r="D645" s="26" t="s">
        <v>47</v>
      </c>
      <c r="E645" s="28">
        <v>5.9799999999999999E-2</v>
      </c>
      <c r="F645" s="29">
        <v>1041.9100000000001</v>
      </c>
      <c r="G645" s="29">
        <v>62.306218000000001</v>
      </c>
    </row>
    <row r="646" spans="1:7" ht="29.1" customHeight="1">
      <c r="A646" s="26" t="s">
        <v>567</v>
      </c>
      <c r="B646" s="27" t="s">
        <v>568</v>
      </c>
      <c r="C646" s="26" t="s">
        <v>21</v>
      </c>
      <c r="D646" s="26" t="s">
        <v>47</v>
      </c>
      <c r="E646" s="28">
        <v>0.1232</v>
      </c>
      <c r="F646" s="29">
        <v>2454.4499999999998</v>
      </c>
      <c r="G646" s="29">
        <v>302.38824</v>
      </c>
    </row>
    <row r="647" spans="1:7" ht="29.1" customHeight="1">
      <c r="A647" s="26" t="s">
        <v>569</v>
      </c>
      <c r="B647" s="27" t="s">
        <v>570</v>
      </c>
      <c r="C647" s="26" t="s">
        <v>21</v>
      </c>
      <c r="D647" s="26" t="s">
        <v>47</v>
      </c>
      <c r="E647" s="28">
        <v>3.2000000000000001E-2</v>
      </c>
      <c r="F647" s="29">
        <v>3239.45</v>
      </c>
      <c r="G647" s="29">
        <v>103.66240000000001</v>
      </c>
    </row>
    <row r="648" spans="1:7" ht="29.1" customHeight="1">
      <c r="A648" s="26" t="s">
        <v>571</v>
      </c>
      <c r="B648" s="27" t="s">
        <v>572</v>
      </c>
      <c r="C648" s="26" t="s">
        <v>21</v>
      </c>
      <c r="D648" s="26" t="s">
        <v>23</v>
      </c>
      <c r="E648" s="28">
        <v>2.25</v>
      </c>
      <c r="F648" s="29">
        <v>3.26</v>
      </c>
      <c r="G648" s="29">
        <v>7.335</v>
      </c>
    </row>
    <row r="649" spans="1:7" ht="15" customHeight="1">
      <c r="A649" s="4"/>
      <c r="B649" s="4"/>
      <c r="C649" s="4"/>
      <c r="D649" s="4"/>
      <c r="E649" s="95" t="s">
        <v>443</v>
      </c>
      <c r="F649" s="95"/>
      <c r="G649" s="30">
        <v>1238.83</v>
      </c>
    </row>
    <row r="650" spans="1:7" ht="15" customHeight="1">
      <c r="A650" s="4"/>
      <c r="B650" s="4"/>
      <c r="C650" s="4"/>
      <c r="D650" s="4"/>
      <c r="E650" s="96" t="s">
        <v>444</v>
      </c>
      <c r="F650" s="96"/>
      <c r="G650" s="9">
        <v>2647.5</v>
      </c>
    </row>
    <row r="651" spans="1:7" ht="9.9499999999999993" customHeight="1">
      <c r="A651" s="4"/>
      <c r="B651" s="4"/>
      <c r="C651" s="4"/>
      <c r="D651" s="4"/>
      <c r="E651" s="92"/>
      <c r="F651" s="92"/>
      <c r="G651" s="92"/>
    </row>
    <row r="652" spans="1:7" ht="20.100000000000001" customHeight="1">
      <c r="A652" s="93" t="s">
        <v>334</v>
      </c>
      <c r="B652" s="93"/>
      <c r="C652" s="93"/>
      <c r="D652" s="93"/>
      <c r="E652" s="93"/>
      <c r="F652" s="93"/>
      <c r="G652" s="93"/>
    </row>
    <row r="653" spans="1:7" ht="15" customHeight="1">
      <c r="A653" s="94" t="s">
        <v>471</v>
      </c>
      <c r="B653" s="94"/>
      <c r="C653" s="25" t="s">
        <v>419</v>
      </c>
      <c r="D653" s="25" t="s">
        <v>420</v>
      </c>
      <c r="E653" s="25" t="s">
        <v>421</v>
      </c>
      <c r="F653" s="25" t="s">
        <v>422</v>
      </c>
      <c r="G653" s="25" t="s">
        <v>423</v>
      </c>
    </row>
    <row r="654" spans="1:7" ht="45.95" customHeight="1">
      <c r="A654" s="26" t="s">
        <v>549</v>
      </c>
      <c r="B654" s="27" t="s">
        <v>550</v>
      </c>
      <c r="C654" s="26" t="s">
        <v>21</v>
      </c>
      <c r="D654" s="26" t="s">
        <v>474</v>
      </c>
      <c r="E654" s="28">
        <v>4.02E-2</v>
      </c>
      <c r="F654" s="29">
        <v>59.97</v>
      </c>
      <c r="G654" s="29">
        <v>2.4107940000000001</v>
      </c>
    </row>
    <row r="655" spans="1:7" ht="45.95" customHeight="1">
      <c r="A655" s="26" t="s">
        <v>551</v>
      </c>
      <c r="B655" s="27" t="s">
        <v>552</v>
      </c>
      <c r="C655" s="26" t="s">
        <v>21</v>
      </c>
      <c r="D655" s="26" t="s">
        <v>477</v>
      </c>
      <c r="E655" s="28">
        <v>1.9699999999999999E-2</v>
      </c>
      <c r="F655" s="29">
        <v>146.52000000000001</v>
      </c>
      <c r="G655" s="29">
        <v>2.886444</v>
      </c>
    </row>
    <row r="656" spans="1:7" ht="18" customHeight="1">
      <c r="A656" s="4"/>
      <c r="B656" s="4"/>
      <c r="C656" s="4"/>
      <c r="D656" s="4"/>
      <c r="E656" s="95" t="s">
        <v>486</v>
      </c>
      <c r="F656" s="95"/>
      <c r="G656" s="30">
        <v>5.3</v>
      </c>
    </row>
    <row r="657" spans="1:7" ht="15" customHeight="1">
      <c r="A657" s="94" t="s">
        <v>418</v>
      </c>
      <c r="B657" s="94"/>
      <c r="C657" s="25" t="s">
        <v>419</v>
      </c>
      <c r="D657" s="25" t="s">
        <v>420</v>
      </c>
      <c r="E657" s="25" t="s">
        <v>421</v>
      </c>
      <c r="F657" s="25" t="s">
        <v>422</v>
      </c>
      <c r="G657" s="25" t="s">
        <v>423</v>
      </c>
    </row>
    <row r="658" spans="1:7" ht="21" customHeight="1">
      <c r="A658" s="26" t="s">
        <v>526</v>
      </c>
      <c r="B658" s="27" t="s">
        <v>527</v>
      </c>
      <c r="C658" s="26" t="s">
        <v>21</v>
      </c>
      <c r="D658" s="26" t="s">
        <v>38</v>
      </c>
      <c r="E658" s="28">
        <v>31.351299999999998</v>
      </c>
      <c r="F658" s="29">
        <v>2.9</v>
      </c>
      <c r="G658" s="29">
        <v>90.918769999999995</v>
      </c>
    </row>
    <row r="659" spans="1:7" ht="21" customHeight="1">
      <c r="A659" s="26" t="s">
        <v>528</v>
      </c>
      <c r="B659" s="27" t="s">
        <v>529</v>
      </c>
      <c r="C659" s="26" t="s">
        <v>21</v>
      </c>
      <c r="D659" s="26" t="s">
        <v>530</v>
      </c>
      <c r="E659" s="28">
        <v>8.2000000000000007E-3</v>
      </c>
      <c r="F659" s="29">
        <v>7.19</v>
      </c>
      <c r="G659" s="29">
        <v>5.8958000000000003E-2</v>
      </c>
    </row>
    <row r="660" spans="1:7" ht="21" customHeight="1">
      <c r="A660" s="26" t="s">
        <v>531</v>
      </c>
      <c r="B660" s="27" t="s">
        <v>532</v>
      </c>
      <c r="C660" s="26" t="s">
        <v>21</v>
      </c>
      <c r="D660" s="26" t="s">
        <v>63</v>
      </c>
      <c r="E660" s="28">
        <v>0.17760000000000001</v>
      </c>
      <c r="F660" s="29">
        <v>10.66</v>
      </c>
      <c r="G660" s="29">
        <v>1.893216</v>
      </c>
    </row>
    <row r="661" spans="1:7" ht="15" customHeight="1">
      <c r="A661" s="26" t="s">
        <v>429</v>
      </c>
      <c r="B661" s="27" t="s">
        <v>430</v>
      </c>
      <c r="C661" s="26" t="s">
        <v>21</v>
      </c>
      <c r="D661" s="26" t="s">
        <v>428</v>
      </c>
      <c r="E661" s="28">
        <v>1.8700000000000001E-2</v>
      </c>
      <c r="F661" s="29">
        <v>16.28</v>
      </c>
      <c r="G661" s="29">
        <v>0.30443599999999998</v>
      </c>
    </row>
    <row r="662" spans="1:7" ht="21" customHeight="1">
      <c r="A662" s="26" t="s">
        <v>522</v>
      </c>
      <c r="B662" s="27" t="s">
        <v>523</v>
      </c>
      <c r="C662" s="26" t="s">
        <v>21</v>
      </c>
      <c r="D662" s="26" t="s">
        <v>63</v>
      </c>
      <c r="E662" s="28">
        <v>0.2112</v>
      </c>
      <c r="F662" s="29">
        <v>3.73</v>
      </c>
      <c r="G662" s="29">
        <v>0.78777600000000003</v>
      </c>
    </row>
    <row r="663" spans="1:7" ht="29.1" customHeight="1">
      <c r="A663" s="26" t="s">
        <v>533</v>
      </c>
      <c r="B663" s="27" t="s">
        <v>534</v>
      </c>
      <c r="C663" s="26" t="s">
        <v>21</v>
      </c>
      <c r="D663" s="26" t="s">
        <v>63</v>
      </c>
      <c r="E663" s="28">
        <v>0.66239999999999999</v>
      </c>
      <c r="F663" s="29">
        <v>20.56</v>
      </c>
      <c r="G663" s="29">
        <v>13.618944000000001</v>
      </c>
    </row>
    <row r="664" spans="1:7" ht="15" customHeight="1">
      <c r="A664" s="4"/>
      <c r="B664" s="4"/>
      <c r="C664" s="4"/>
      <c r="D664" s="4"/>
      <c r="E664" s="95" t="s">
        <v>433</v>
      </c>
      <c r="F664" s="95"/>
      <c r="G664" s="30">
        <v>107.58</v>
      </c>
    </row>
    <row r="665" spans="1:7" ht="15" customHeight="1">
      <c r="A665" s="94" t="s">
        <v>434</v>
      </c>
      <c r="B665" s="94"/>
      <c r="C665" s="25" t="s">
        <v>419</v>
      </c>
      <c r="D665" s="25" t="s">
        <v>420</v>
      </c>
      <c r="E665" s="25" t="s">
        <v>421</v>
      </c>
      <c r="F665" s="25" t="s">
        <v>422</v>
      </c>
      <c r="G665" s="25" t="s">
        <v>423</v>
      </c>
    </row>
    <row r="666" spans="1:7" ht="15" customHeight="1">
      <c r="A666" s="26" t="s">
        <v>510</v>
      </c>
      <c r="B666" s="27" t="s">
        <v>511</v>
      </c>
      <c r="C666" s="26" t="s">
        <v>21</v>
      </c>
      <c r="D666" s="26" t="s">
        <v>216</v>
      </c>
      <c r="E666" s="28">
        <v>6.1494999999999997</v>
      </c>
      <c r="F666" s="29">
        <v>28.34</v>
      </c>
      <c r="G666" s="29">
        <v>174.27682999999999</v>
      </c>
    </row>
    <row r="667" spans="1:7" ht="15" customHeight="1">
      <c r="A667" s="26" t="s">
        <v>437</v>
      </c>
      <c r="B667" s="27" t="s">
        <v>438</v>
      </c>
      <c r="C667" s="26" t="s">
        <v>21</v>
      </c>
      <c r="D667" s="26" t="s">
        <v>216</v>
      </c>
      <c r="E667" s="28">
        <v>4.8318000000000003</v>
      </c>
      <c r="F667" s="29">
        <v>22.95</v>
      </c>
      <c r="G667" s="29">
        <v>110.88981</v>
      </c>
    </row>
    <row r="668" spans="1:7" ht="18" customHeight="1">
      <c r="A668" s="4"/>
      <c r="B668" s="4"/>
      <c r="C668" s="4"/>
      <c r="D668" s="4"/>
      <c r="E668" s="95" t="s">
        <v>439</v>
      </c>
      <c r="F668" s="95"/>
      <c r="G668" s="30">
        <v>285.17</v>
      </c>
    </row>
    <row r="669" spans="1:7" ht="15" customHeight="1">
      <c r="A669" s="94" t="s">
        <v>440</v>
      </c>
      <c r="B669" s="94"/>
      <c r="C669" s="25" t="s">
        <v>419</v>
      </c>
      <c r="D669" s="25" t="s">
        <v>420</v>
      </c>
      <c r="E669" s="25" t="s">
        <v>421</v>
      </c>
      <c r="F669" s="25" t="s">
        <v>422</v>
      </c>
      <c r="G669" s="25" t="s">
        <v>423</v>
      </c>
    </row>
    <row r="670" spans="1:7" ht="29.1" customHeight="1">
      <c r="A670" s="26" t="s">
        <v>504</v>
      </c>
      <c r="B670" s="27" t="s">
        <v>505</v>
      </c>
      <c r="C670" s="26" t="s">
        <v>21</v>
      </c>
      <c r="D670" s="26" t="s">
        <v>47</v>
      </c>
      <c r="E670" s="28">
        <v>0.1404</v>
      </c>
      <c r="F670" s="29">
        <v>553.97</v>
      </c>
      <c r="G670" s="29">
        <v>77.777388000000002</v>
      </c>
    </row>
    <row r="671" spans="1:7" ht="29.1" customHeight="1">
      <c r="A671" s="26" t="s">
        <v>535</v>
      </c>
      <c r="B671" s="27" t="s">
        <v>536</v>
      </c>
      <c r="C671" s="26" t="s">
        <v>21</v>
      </c>
      <c r="D671" s="26" t="s">
        <v>47</v>
      </c>
      <c r="E671" s="28">
        <v>2.4299999999999999E-2</v>
      </c>
      <c r="F671" s="29">
        <v>478.26</v>
      </c>
      <c r="G671" s="29">
        <v>11.621718</v>
      </c>
    </row>
    <row r="672" spans="1:7" ht="29.1" customHeight="1">
      <c r="A672" s="26" t="s">
        <v>537</v>
      </c>
      <c r="B672" s="27" t="s">
        <v>538</v>
      </c>
      <c r="C672" s="26" t="s">
        <v>21</v>
      </c>
      <c r="D672" s="26" t="s">
        <v>47</v>
      </c>
      <c r="E672" s="28">
        <v>0.16750000000000001</v>
      </c>
      <c r="F672" s="29">
        <v>464.93</v>
      </c>
      <c r="G672" s="29">
        <v>77.875775000000004</v>
      </c>
    </row>
    <row r="673" spans="1:7" ht="29.1" customHeight="1">
      <c r="A673" s="26" t="s">
        <v>573</v>
      </c>
      <c r="B673" s="27" t="s">
        <v>574</v>
      </c>
      <c r="C673" s="26" t="s">
        <v>21</v>
      </c>
      <c r="D673" s="26" t="s">
        <v>47</v>
      </c>
      <c r="E673" s="28">
        <v>0.1008</v>
      </c>
      <c r="F673" s="29">
        <v>1492.11</v>
      </c>
      <c r="G673" s="29">
        <v>150.40468799999999</v>
      </c>
    </row>
    <row r="674" spans="1:7" ht="21" customHeight="1">
      <c r="A674" s="26" t="s">
        <v>541</v>
      </c>
      <c r="B674" s="27" t="s">
        <v>542</v>
      </c>
      <c r="C674" s="26" t="s">
        <v>21</v>
      </c>
      <c r="D674" s="26" t="s">
        <v>23</v>
      </c>
      <c r="E674" s="28">
        <v>1.69</v>
      </c>
      <c r="F674" s="29">
        <v>6.6</v>
      </c>
      <c r="G674" s="29">
        <v>11.154</v>
      </c>
    </row>
    <row r="675" spans="1:7" ht="15" customHeight="1">
      <c r="A675" s="4"/>
      <c r="B675" s="4"/>
      <c r="C675" s="4"/>
      <c r="D675" s="4"/>
      <c r="E675" s="95" t="s">
        <v>443</v>
      </c>
      <c r="F675" s="95"/>
      <c r="G675" s="30">
        <v>328.83</v>
      </c>
    </row>
    <row r="676" spans="1:7" ht="15" customHeight="1">
      <c r="A676" s="4"/>
      <c r="B676" s="4"/>
      <c r="C676" s="4"/>
      <c r="D676" s="4"/>
      <c r="E676" s="96" t="s">
        <v>444</v>
      </c>
      <c r="F676" s="96"/>
      <c r="G676" s="9">
        <v>726.79</v>
      </c>
    </row>
    <row r="677" spans="1:7" ht="9.9499999999999993" customHeight="1">
      <c r="A677" s="4"/>
      <c r="B677" s="4"/>
      <c r="C677" s="4"/>
      <c r="D677" s="4"/>
      <c r="E677" s="92"/>
      <c r="F677" s="92"/>
      <c r="G677" s="92"/>
    </row>
    <row r="678" spans="1:7" ht="20.100000000000001" customHeight="1">
      <c r="A678" s="93" t="s">
        <v>335</v>
      </c>
      <c r="B678" s="93"/>
      <c r="C678" s="93"/>
      <c r="D678" s="93"/>
      <c r="E678" s="93"/>
      <c r="F678" s="93"/>
      <c r="G678" s="93"/>
    </row>
    <row r="679" spans="1:7" ht="15" customHeight="1">
      <c r="A679" s="94" t="s">
        <v>440</v>
      </c>
      <c r="B679" s="94"/>
      <c r="C679" s="25" t="s">
        <v>419</v>
      </c>
      <c r="D679" s="25" t="s">
        <v>420</v>
      </c>
      <c r="E679" s="25" t="s">
        <v>421</v>
      </c>
      <c r="F679" s="25" t="s">
        <v>422</v>
      </c>
      <c r="G679" s="25" t="s">
        <v>423</v>
      </c>
    </row>
    <row r="680" spans="1:7" ht="21" customHeight="1">
      <c r="A680" s="26" t="s">
        <v>109</v>
      </c>
      <c r="B680" s="27" t="s">
        <v>110</v>
      </c>
      <c r="C680" s="26" t="s">
        <v>21</v>
      </c>
      <c r="D680" s="26" t="s">
        <v>47</v>
      </c>
      <c r="E680" s="28">
        <v>0.6</v>
      </c>
      <c r="F680" s="29">
        <v>78.22</v>
      </c>
      <c r="G680" s="29">
        <v>46.93</v>
      </c>
    </row>
    <row r="681" spans="1:7" ht="29.1" customHeight="1">
      <c r="A681" s="26" t="s">
        <v>652</v>
      </c>
      <c r="B681" s="27" t="s">
        <v>653</v>
      </c>
      <c r="C681" s="26" t="s">
        <v>21</v>
      </c>
      <c r="D681" s="26" t="s">
        <v>47</v>
      </c>
      <c r="E681" s="28">
        <v>0.20200000000000001</v>
      </c>
      <c r="F681" s="29">
        <v>502.64</v>
      </c>
      <c r="G681" s="29">
        <v>101.53</v>
      </c>
    </row>
    <row r="682" spans="1:7" ht="21" customHeight="1">
      <c r="A682" s="26" t="s">
        <v>654</v>
      </c>
      <c r="B682" s="27" t="s">
        <v>655</v>
      </c>
      <c r="C682" s="26" t="s">
        <v>21</v>
      </c>
      <c r="D682" s="26" t="s">
        <v>428</v>
      </c>
      <c r="E682" s="28">
        <v>11.36</v>
      </c>
      <c r="F682" s="29">
        <v>9.8800000000000008</v>
      </c>
      <c r="G682" s="29">
        <v>112.24</v>
      </c>
    </row>
    <row r="683" spans="1:7" ht="15" customHeight="1">
      <c r="A683" s="26" t="s">
        <v>94</v>
      </c>
      <c r="B683" s="27" t="s">
        <v>95</v>
      </c>
      <c r="C683" s="26" t="s">
        <v>21</v>
      </c>
      <c r="D683" s="26" t="s">
        <v>47</v>
      </c>
      <c r="E683" s="28">
        <v>0.53600000000000003</v>
      </c>
      <c r="F683" s="29">
        <v>90.78</v>
      </c>
      <c r="G683" s="29">
        <v>48.66</v>
      </c>
    </row>
    <row r="684" spans="1:7" ht="29.1" customHeight="1">
      <c r="A684" s="26" t="s">
        <v>656</v>
      </c>
      <c r="B684" s="27" t="s">
        <v>657</v>
      </c>
      <c r="C684" s="26" t="s">
        <v>21</v>
      </c>
      <c r="D684" s="26" t="s">
        <v>23</v>
      </c>
      <c r="E684" s="28">
        <v>2.2240000000000002</v>
      </c>
      <c r="F684" s="29">
        <v>182.4</v>
      </c>
      <c r="G684" s="29">
        <v>405.66</v>
      </c>
    </row>
    <row r="685" spans="1:7" ht="21" customHeight="1">
      <c r="A685" s="26" t="s">
        <v>658</v>
      </c>
      <c r="B685" s="27" t="s">
        <v>659</v>
      </c>
      <c r="C685" s="26" t="s">
        <v>21</v>
      </c>
      <c r="D685" s="26" t="s">
        <v>47</v>
      </c>
      <c r="E685" s="28">
        <v>0.13400000000000001</v>
      </c>
      <c r="F685" s="29">
        <v>26.35</v>
      </c>
      <c r="G685" s="29">
        <v>3.53</v>
      </c>
    </row>
    <row r="686" spans="1:7" ht="15" customHeight="1">
      <c r="A686" s="4"/>
      <c r="B686" s="4"/>
      <c r="C686" s="4"/>
      <c r="D686" s="4"/>
      <c r="E686" s="95" t="s">
        <v>443</v>
      </c>
      <c r="F686" s="95"/>
      <c r="G686" s="30">
        <v>718.55</v>
      </c>
    </row>
    <row r="687" spans="1:7" ht="15" customHeight="1">
      <c r="A687" s="4"/>
      <c r="B687" s="4"/>
      <c r="C687" s="4"/>
      <c r="D687" s="4"/>
      <c r="E687" s="96" t="s">
        <v>444</v>
      </c>
      <c r="F687" s="96"/>
      <c r="G687" s="9">
        <v>718.55</v>
      </c>
    </row>
    <row r="688" spans="1:7" ht="9.9499999999999993" customHeight="1">
      <c r="A688" s="4"/>
      <c r="B688" s="4"/>
      <c r="C688" s="4"/>
      <c r="D688" s="4"/>
      <c r="E688" s="92"/>
      <c r="F688" s="92"/>
      <c r="G688" s="92"/>
    </row>
    <row r="689" spans="1:7" ht="20.100000000000001" customHeight="1">
      <c r="A689" s="93" t="s">
        <v>336</v>
      </c>
      <c r="B689" s="93"/>
      <c r="C689" s="93"/>
      <c r="D689" s="93"/>
      <c r="E689" s="93"/>
      <c r="F689" s="93"/>
      <c r="G689" s="93"/>
    </row>
    <row r="690" spans="1:7" ht="15" customHeight="1">
      <c r="A690" s="94" t="s">
        <v>471</v>
      </c>
      <c r="B690" s="94"/>
      <c r="C690" s="25" t="s">
        <v>419</v>
      </c>
      <c r="D690" s="25" t="s">
        <v>420</v>
      </c>
      <c r="E690" s="25" t="s">
        <v>421</v>
      </c>
      <c r="F690" s="25" t="s">
        <v>422</v>
      </c>
      <c r="G690" s="25" t="s">
        <v>423</v>
      </c>
    </row>
    <row r="691" spans="1:7" ht="29.1" customHeight="1">
      <c r="A691" s="26" t="s">
        <v>575</v>
      </c>
      <c r="B691" s="27" t="s">
        <v>576</v>
      </c>
      <c r="C691" s="26" t="s">
        <v>21</v>
      </c>
      <c r="D691" s="26" t="s">
        <v>474</v>
      </c>
      <c r="E691" s="28">
        <v>0.19500000000000001</v>
      </c>
      <c r="F691" s="29">
        <v>85</v>
      </c>
      <c r="G691" s="29">
        <v>16.574999999999999</v>
      </c>
    </row>
    <row r="692" spans="1:7" ht="29.1" customHeight="1">
      <c r="A692" s="26" t="s">
        <v>577</v>
      </c>
      <c r="B692" s="27" t="s">
        <v>578</v>
      </c>
      <c r="C692" s="26" t="s">
        <v>21</v>
      </c>
      <c r="D692" s="26" t="s">
        <v>477</v>
      </c>
      <c r="E692" s="28">
        <v>0.10050000000000001</v>
      </c>
      <c r="F692" s="29">
        <v>210.46</v>
      </c>
      <c r="G692" s="29">
        <v>21.151230000000002</v>
      </c>
    </row>
    <row r="693" spans="1:7" ht="18" customHeight="1">
      <c r="A693" s="4"/>
      <c r="B693" s="4"/>
      <c r="C693" s="4"/>
      <c r="D693" s="4"/>
      <c r="E693" s="95" t="s">
        <v>486</v>
      </c>
      <c r="F693" s="95"/>
      <c r="G693" s="30">
        <v>37.729999999999997</v>
      </c>
    </row>
    <row r="694" spans="1:7" ht="15" customHeight="1">
      <c r="A694" s="94" t="s">
        <v>418</v>
      </c>
      <c r="B694" s="94"/>
      <c r="C694" s="25" t="s">
        <v>419</v>
      </c>
      <c r="D694" s="25" t="s">
        <v>420</v>
      </c>
      <c r="E694" s="25" t="s">
        <v>421</v>
      </c>
      <c r="F694" s="25" t="s">
        <v>422</v>
      </c>
      <c r="G694" s="25" t="s">
        <v>423</v>
      </c>
    </row>
    <row r="695" spans="1:7" ht="29.1" customHeight="1">
      <c r="A695" s="26" t="s">
        <v>660</v>
      </c>
      <c r="B695" s="27" t="s">
        <v>661</v>
      </c>
      <c r="C695" s="26" t="s">
        <v>21</v>
      </c>
      <c r="D695" s="26" t="s">
        <v>63</v>
      </c>
      <c r="E695" s="28">
        <v>1.03</v>
      </c>
      <c r="F695" s="29">
        <v>307.81</v>
      </c>
      <c r="G695" s="29">
        <v>317.04430000000002</v>
      </c>
    </row>
    <row r="696" spans="1:7" ht="15" customHeight="1">
      <c r="A696" s="4"/>
      <c r="B696" s="4"/>
      <c r="C696" s="4"/>
      <c r="D696" s="4"/>
      <c r="E696" s="95" t="s">
        <v>433</v>
      </c>
      <c r="F696" s="95"/>
      <c r="G696" s="30">
        <v>317.04000000000002</v>
      </c>
    </row>
    <row r="697" spans="1:7" ht="15" customHeight="1">
      <c r="A697" s="94" t="s">
        <v>434</v>
      </c>
      <c r="B697" s="94"/>
      <c r="C697" s="25" t="s">
        <v>419</v>
      </c>
      <c r="D697" s="25" t="s">
        <v>420</v>
      </c>
      <c r="E697" s="25" t="s">
        <v>421</v>
      </c>
      <c r="F697" s="25" t="s">
        <v>422</v>
      </c>
      <c r="G697" s="25" t="s">
        <v>423</v>
      </c>
    </row>
    <row r="698" spans="1:7" ht="21" customHeight="1">
      <c r="A698" s="26" t="s">
        <v>581</v>
      </c>
      <c r="B698" s="27" t="s">
        <v>582</v>
      </c>
      <c r="C698" s="26" t="s">
        <v>21</v>
      </c>
      <c r="D698" s="26" t="s">
        <v>216</v>
      </c>
      <c r="E698" s="28">
        <v>0.44890000000000002</v>
      </c>
      <c r="F698" s="29">
        <v>17.88</v>
      </c>
      <c r="G698" s="29">
        <v>8.026332</v>
      </c>
    </row>
    <row r="699" spans="1:7" ht="15" customHeight="1">
      <c r="A699" s="26" t="s">
        <v>437</v>
      </c>
      <c r="B699" s="27" t="s">
        <v>438</v>
      </c>
      <c r="C699" s="26" t="s">
        <v>21</v>
      </c>
      <c r="D699" s="26" t="s">
        <v>216</v>
      </c>
      <c r="E699" s="28">
        <v>0.89790000000000003</v>
      </c>
      <c r="F699" s="29">
        <v>22.95</v>
      </c>
      <c r="G699" s="29">
        <v>20.606805000000001</v>
      </c>
    </row>
    <row r="700" spans="1:7" ht="18" customHeight="1">
      <c r="A700" s="4"/>
      <c r="B700" s="4"/>
      <c r="C700" s="4"/>
      <c r="D700" s="4"/>
      <c r="E700" s="95" t="s">
        <v>439</v>
      </c>
      <c r="F700" s="95"/>
      <c r="G700" s="30">
        <v>28.64</v>
      </c>
    </row>
    <row r="701" spans="1:7" ht="15" customHeight="1">
      <c r="A701" s="94" t="s">
        <v>440</v>
      </c>
      <c r="B701" s="94"/>
      <c r="C701" s="25" t="s">
        <v>419</v>
      </c>
      <c r="D701" s="25" t="s">
        <v>420</v>
      </c>
      <c r="E701" s="25" t="s">
        <v>421</v>
      </c>
      <c r="F701" s="25" t="s">
        <v>422</v>
      </c>
      <c r="G701" s="25" t="s">
        <v>423</v>
      </c>
    </row>
    <row r="702" spans="1:7" ht="21" customHeight="1">
      <c r="A702" s="26" t="s">
        <v>512</v>
      </c>
      <c r="B702" s="27" t="s">
        <v>513</v>
      </c>
      <c r="C702" s="26" t="s">
        <v>21</v>
      </c>
      <c r="D702" s="26" t="s">
        <v>47</v>
      </c>
      <c r="E702" s="28">
        <v>9.2999999999999992E-3</v>
      </c>
      <c r="F702" s="29">
        <v>673.85</v>
      </c>
      <c r="G702" s="29">
        <v>6.2668049999999997</v>
      </c>
    </row>
    <row r="703" spans="1:7" ht="15" customHeight="1">
      <c r="A703" s="4"/>
      <c r="B703" s="4"/>
      <c r="C703" s="4"/>
      <c r="D703" s="4"/>
      <c r="E703" s="95" t="s">
        <v>443</v>
      </c>
      <c r="F703" s="95"/>
      <c r="G703" s="30">
        <v>6.27</v>
      </c>
    </row>
    <row r="704" spans="1:7" ht="15" customHeight="1">
      <c r="A704" s="4"/>
      <c r="B704" s="4"/>
      <c r="C704" s="4"/>
      <c r="D704" s="4"/>
      <c r="E704" s="96" t="s">
        <v>444</v>
      </c>
      <c r="F704" s="96"/>
      <c r="G704" s="9">
        <v>389.64</v>
      </c>
    </row>
    <row r="705" spans="1:7" ht="9.9499999999999993" customHeight="1">
      <c r="A705" s="4"/>
      <c r="B705" s="4"/>
      <c r="C705" s="4"/>
      <c r="D705" s="4"/>
      <c r="E705" s="92"/>
      <c r="F705" s="92"/>
      <c r="G705" s="92"/>
    </row>
    <row r="706" spans="1:7" ht="20.100000000000001" customHeight="1">
      <c r="A706" s="93" t="s">
        <v>337</v>
      </c>
      <c r="B706" s="93"/>
      <c r="C706" s="93"/>
      <c r="D706" s="93"/>
      <c r="E706" s="93"/>
      <c r="F706" s="93"/>
      <c r="G706" s="93"/>
    </row>
    <row r="707" spans="1:7" ht="20.100000000000001" customHeight="1">
      <c r="A707" s="97" t="s">
        <v>662</v>
      </c>
      <c r="B707" s="97"/>
      <c r="C707" s="97"/>
      <c r="D707" s="7" t="s">
        <v>420</v>
      </c>
      <c r="E707" s="7" t="s">
        <v>663</v>
      </c>
      <c r="F707" s="7" t="s">
        <v>422</v>
      </c>
      <c r="G707" s="7" t="s">
        <v>664</v>
      </c>
    </row>
    <row r="708" spans="1:7" ht="15.95" customHeight="1">
      <c r="A708" s="11" t="s">
        <v>665</v>
      </c>
      <c r="B708" s="98" t="s">
        <v>666</v>
      </c>
      <c r="C708" s="98"/>
      <c r="D708" s="11" t="s">
        <v>667</v>
      </c>
      <c r="E708" s="31">
        <v>0.93700000000000006</v>
      </c>
      <c r="F708" s="13">
        <v>438.72</v>
      </c>
      <c r="G708" s="13">
        <v>411.08064000000002</v>
      </c>
    </row>
    <row r="709" spans="1:7" ht="15.95" customHeight="1">
      <c r="A709" s="11" t="s">
        <v>668</v>
      </c>
      <c r="B709" s="98" t="s">
        <v>669</v>
      </c>
      <c r="C709" s="98"/>
      <c r="D709" s="11" t="s">
        <v>670</v>
      </c>
      <c r="E709" s="31">
        <v>4.49</v>
      </c>
      <c r="F709" s="13">
        <v>80.66</v>
      </c>
      <c r="G709" s="13">
        <v>362.16340000000002</v>
      </c>
    </row>
    <row r="710" spans="1:7" ht="15" customHeight="1">
      <c r="A710" s="6"/>
      <c r="B710" s="6"/>
      <c r="C710" s="6"/>
      <c r="D710" s="6"/>
      <c r="E710" s="88" t="s">
        <v>671</v>
      </c>
      <c r="F710" s="88"/>
      <c r="G710" s="9">
        <v>773.24400000000003</v>
      </c>
    </row>
    <row r="711" spans="1:7" ht="15" customHeight="1">
      <c r="A711" s="4"/>
      <c r="B711" s="4"/>
      <c r="C711" s="4"/>
      <c r="D711" s="4"/>
      <c r="E711" s="96" t="s">
        <v>672</v>
      </c>
      <c r="F711" s="96"/>
      <c r="G711" s="13">
        <v>773.24400000000003</v>
      </c>
    </row>
    <row r="712" spans="1:7" ht="15" customHeight="1">
      <c r="A712" s="4"/>
      <c r="B712" s="4"/>
      <c r="C712" s="4"/>
      <c r="D712" s="4"/>
      <c r="E712" s="96" t="s">
        <v>444</v>
      </c>
      <c r="F712" s="96"/>
      <c r="G712" s="9">
        <v>773.24</v>
      </c>
    </row>
    <row r="713" spans="1:7" ht="9.9499999999999993" customHeight="1">
      <c r="A713" s="4"/>
      <c r="B713" s="4"/>
      <c r="C713" s="4"/>
      <c r="D713" s="4"/>
      <c r="E713" s="92"/>
      <c r="F713" s="92"/>
      <c r="G713" s="92"/>
    </row>
    <row r="714" spans="1:7" ht="20.100000000000001" customHeight="1">
      <c r="A714" s="93" t="s">
        <v>338</v>
      </c>
      <c r="B714" s="93"/>
      <c r="C714" s="93"/>
      <c r="D714" s="93"/>
      <c r="E714" s="93"/>
      <c r="F714" s="93"/>
      <c r="G714" s="93"/>
    </row>
    <row r="715" spans="1:7" ht="20.100000000000001" customHeight="1">
      <c r="A715" s="97" t="s">
        <v>662</v>
      </c>
      <c r="B715" s="97"/>
      <c r="C715" s="97"/>
      <c r="D715" s="7" t="s">
        <v>420</v>
      </c>
      <c r="E715" s="7" t="s">
        <v>663</v>
      </c>
      <c r="F715" s="7" t="s">
        <v>422</v>
      </c>
      <c r="G715" s="7" t="s">
        <v>664</v>
      </c>
    </row>
    <row r="716" spans="1:7" ht="15.95" customHeight="1">
      <c r="A716" s="11" t="s">
        <v>665</v>
      </c>
      <c r="B716" s="98" t="s">
        <v>666</v>
      </c>
      <c r="C716" s="98"/>
      <c r="D716" s="11" t="s">
        <v>667</v>
      </c>
      <c r="E716" s="31">
        <v>2.5390000000000001</v>
      </c>
      <c r="F716" s="13">
        <v>438.72</v>
      </c>
      <c r="G716" s="13">
        <v>1113.9100800000001</v>
      </c>
    </row>
    <row r="717" spans="1:7" ht="15.95" customHeight="1">
      <c r="A717" s="11" t="s">
        <v>668</v>
      </c>
      <c r="B717" s="98" t="s">
        <v>669</v>
      </c>
      <c r="C717" s="98"/>
      <c r="D717" s="11" t="s">
        <v>670</v>
      </c>
      <c r="E717" s="31">
        <v>13.03</v>
      </c>
      <c r="F717" s="13">
        <v>80.66</v>
      </c>
      <c r="G717" s="13">
        <v>1050.9998000000001</v>
      </c>
    </row>
    <row r="718" spans="1:7" ht="15" customHeight="1">
      <c r="A718" s="6"/>
      <c r="B718" s="6"/>
      <c r="C718" s="6"/>
      <c r="D718" s="6"/>
      <c r="E718" s="88" t="s">
        <v>671</v>
      </c>
      <c r="F718" s="88"/>
      <c r="G718" s="9">
        <v>2164.9099000000001</v>
      </c>
    </row>
    <row r="719" spans="1:7" ht="15" customHeight="1">
      <c r="A719" s="4"/>
      <c r="B719" s="4"/>
      <c r="C719" s="4"/>
      <c r="D719" s="4"/>
      <c r="E719" s="96" t="s">
        <v>672</v>
      </c>
      <c r="F719" s="96"/>
      <c r="G719" s="13">
        <v>2164.9099000000001</v>
      </c>
    </row>
    <row r="720" spans="1:7" ht="15" customHeight="1">
      <c r="A720" s="4"/>
      <c r="B720" s="4"/>
      <c r="C720" s="4"/>
      <c r="D720" s="4"/>
      <c r="E720" s="96" t="s">
        <v>444</v>
      </c>
      <c r="F720" s="96"/>
      <c r="G720" s="9">
        <v>2164.91</v>
      </c>
    </row>
    <row r="721" spans="1:7" ht="9.9499999999999993" customHeight="1">
      <c r="A721" s="4"/>
      <c r="B721" s="4"/>
      <c r="C721" s="4"/>
      <c r="D721" s="4"/>
      <c r="E721" s="92"/>
      <c r="F721" s="92"/>
      <c r="G721" s="92"/>
    </row>
    <row r="722" spans="1:7" ht="20.100000000000001" customHeight="1">
      <c r="A722" s="93" t="s">
        <v>339</v>
      </c>
      <c r="B722" s="93"/>
      <c r="C722" s="93"/>
      <c r="D722" s="93"/>
      <c r="E722" s="93"/>
      <c r="F722" s="93"/>
      <c r="G722" s="93"/>
    </row>
    <row r="723" spans="1:7" ht="15" customHeight="1">
      <c r="A723" s="94" t="s">
        <v>434</v>
      </c>
      <c r="B723" s="94"/>
      <c r="C723" s="25" t="s">
        <v>419</v>
      </c>
      <c r="D723" s="25" t="s">
        <v>420</v>
      </c>
      <c r="E723" s="25" t="s">
        <v>421</v>
      </c>
      <c r="F723" s="25" t="s">
        <v>422</v>
      </c>
      <c r="G723" s="25" t="s">
        <v>423</v>
      </c>
    </row>
    <row r="724" spans="1:7" ht="15" customHeight="1">
      <c r="A724" s="26" t="s">
        <v>437</v>
      </c>
      <c r="B724" s="27" t="s">
        <v>438</v>
      </c>
      <c r="C724" s="26" t="s">
        <v>21</v>
      </c>
      <c r="D724" s="26" t="s">
        <v>216</v>
      </c>
      <c r="E724" s="28">
        <v>3.9557666999999999</v>
      </c>
      <c r="F724" s="29">
        <v>22.95</v>
      </c>
      <c r="G724" s="29">
        <v>90.784845765</v>
      </c>
    </row>
    <row r="725" spans="1:7" ht="18" customHeight="1">
      <c r="A725" s="4"/>
      <c r="B725" s="4"/>
      <c r="C725" s="4"/>
      <c r="D725" s="4"/>
      <c r="E725" s="95" t="s">
        <v>439</v>
      </c>
      <c r="F725" s="95"/>
      <c r="G725" s="30">
        <v>90.78</v>
      </c>
    </row>
    <row r="726" spans="1:7" ht="15" customHeight="1">
      <c r="A726" s="4"/>
      <c r="B726" s="4"/>
      <c r="C726" s="4"/>
      <c r="D726" s="4"/>
      <c r="E726" s="96" t="s">
        <v>444</v>
      </c>
      <c r="F726" s="96"/>
      <c r="G726" s="9">
        <v>90.78</v>
      </c>
    </row>
    <row r="727" spans="1:7" ht="9.9499999999999993" customHeight="1">
      <c r="A727" s="4"/>
      <c r="B727" s="4"/>
      <c r="C727" s="4"/>
      <c r="D727" s="4"/>
      <c r="E727" s="92"/>
      <c r="F727" s="92"/>
      <c r="G727" s="92"/>
    </row>
    <row r="728" spans="1:7" ht="20.100000000000001" customHeight="1">
      <c r="A728" s="93" t="s">
        <v>343</v>
      </c>
      <c r="B728" s="93"/>
      <c r="C728" s="93"/>
      <c r="D728" s="93"/>
      <c r="E728" s="93"/>
      <c r="F728" s="93"/>
      <c r="G728" s="93"/>
    </row>
    <row r="729" spans="1:7" ht="15" customHeight="1">
      <c r="A729" s="94" t="s">
        <v>434</v>
      </c>
      <c r="B729" s="94"/>
      <c r="C729" s="25" t="s">
        <v>419</v>
      </c>
      <c r="D729" s="25" t="s">
        <v>420</v>
      </c>
      <c r="E729" s="25" t="s">
        <v>421</v>
      </c>
      <c r="F729" s="25" t="s">
        <v>422</v>
      </c>
      <c r="G729" s="25" t="s">
        <v>423</v>
      </c>
    </row>
    <row r="730" spans="1:7" ht="15" customHeight="1">
      <c r="A730" s="26" t="s">
        <v>510</v>
      </c>
      <c r="B730" s="27" t="s">
        <v>511</v>
      </c>
      <c r="C730" s="26" t="s">
        <v>21</v>
      </c>
      <c r="D730" s="26" t="s">
        <v>216</v>
      </c>
      <c r="E730" s="28">
        <v>5.0830000000000002</v>
      </c>
      <c r="F730" s="29">
        <v>28.34</v>
      </c>
      <c r="G730" s="29">
        <v>144.05222000000001</v>
      </c>
    </row>
    <row r="731" spans="1:7" ht="15" customHeight="1">
      <c r="A731" s="26" t="s">
        <v>437</v>
      </c>
      <c r="B731" s="27" t="s">
        <v>438</v>
      </c>
      <c r="C731" s="26" t="s">
        <v>21</v>
      </c>
      <c r="D731" s="26" t="s">
        <v>216</v>
      </c>
      <c r="E731" s="28">
        <v>1.8380000000000001</v>
      </c>
      <c r="F731" s="29">
        <v>22.95</v>
      </c>
      <c r="G731" s="29">
        <v>42.182099999999998</v>
      </c>
    </row>
    <row r="732" spans="1:7" ht="18" customHeight="1">
      <c r="A732" s="4"/>
      <c r="B732" s="4"/>
      <c r="C732" s="4"/>
      <c r="D732" s="4"/>
      <c r="E732" s="95" t="s">
        <v>439</v>
      </c>
      <c r="F732" s="95"/>
      <c r="G732" s="30">
        <v>186.23</v>
      </c>
    </row>
    <row r="733" spans="1:7" ht="15" customHeight="1">
      <c r="A733" s="94" t="s">
        <v>440</v>
      </c>
      <c r="B733" s="94"/>
      <c r="C733" s="25" t="s">
        <v>419</v>
      </c>
      <c r="D733" s="25" t="s">
        <v>420</v>
      </c>
      <c r="E733" s="25" t="s">
        <v>421</v>
      </c>
      <c r="F733" s="25" t="s">
        <v>422</v>
      </c>
      <c r="G733" s="25" t="s">
        <v>423</v>
      </c>
    </row>
    <row r="734" spans="1:7" ht="29.1" customHeight="1">
      <c r="A734" s="26" t="s">
        <v>585</v>
      </c>
      <c r="B734" s="27" t="s">
        <v>586</v>
      </c>
      <c r="C734" s="26" t="s">
        <v>21</v>
      </c>
      <c r="D734" s="26" t="s">
        <v>47</v>
      </c>
      <c r="E734" s="28">
        <v>1.38</v>
      </c>
      <c r="F734" s="29">
        <v>398.32</v>
      </c>
      <c r="G734" s="29">
        <v>549.6816</v>
      </c>
    </row>
    <row r="735" spans="1:7" ht="15" customHeight="1">
      <c r="A735" s="4"/>
      <c r="B735" s="4"/>
      <c r="C735" s="4"/>
      <c r="D735" s="4"/>
      <c r="E735" s="95" t="s">
        <v>443</v>
      </c>
      <c r="F735" s="95"/>
      <c r="G735" s="30">
        <v>549.67999999999995</v>
      </c>
    </row>
    <row r="736" spans="1:7" ht="15" customHeight="1">
      <c r="A736" s="4"/>
      <c r="B736" s="4"/>
      <c r="C736" s="4"/>
      <c r="D736" s="4"/>
      <c r="E736" s="96" t="s">
        <v>444</v>
      </c>
      <c r="F736" s="96"/>
      <c r="G736" s="9">
        <v>735.91</v>
      </c>
    </row>
    <row r="737" spans="1:7" ht="9.9499999999999993" customHeight="1">
      <c r="A737" s="4"/>
      <c r="B737" s="4"/>
      <c r="C737" s="4"/>
      <c r="D737" s="4"/>
      <c r="E737" s="92"/>
      <c r="F737" s="92"/>
      <c r="G737" s="92"/>
    </row>
    <row r="738" spans="1:7" ht="20.100000000000001" customHeight="1">
      <c r="A738" s="93" t="s">
        <v>344</v>
      </c>
      <c r="B738" s="93"/>
      <c r="C738" s="93"/>
      <c r="D738" s="93"/>
      <c r="E738" s="93"/>
      <c r="F738" s="93"/>
      <c r="G738" s="93"/>
    </row>
    <row r="739" spans="1:7" ht="15" customHeight="1">
      <c r="A739" s="94" t="s">
        <v>418</v>
      </c>
      <c r="B739" s="94"/>
      <c r="C739" s="25" t="s">
        <v>419</v>
      </c>
      <c r="D739" s="25" t="s">
        <v>420</v>
      </c>
      <c r="E739" s="25" t="s">
        <v>421</v>
      </c>
      <c r="F739" s="25" t="s">
        <v>422</v>
      </c>
      <c r="G739" s="25" t="s">
        <v>423</v>
      </c>
    </row>
    <row r="740" spans="1:7" ht="21" customHeight="1">
      <c r="A740" s="26" t="s">
        <v>506</v>
      </c>
      <c r="B740" s="27" t="s">
        <v>507</v>
      </c>
      <c r="C740" s="26" t="s">
        <v>21</v>
      </c>
      <c r="D740" s="26" t="s">
        <v>47</v>
      </c>
      <c r="E740" s="28">
        <v>4.1300000000000003E-2</v>
      </c>
      <c r="F740" s="29">
        <v>130</v>
      </c>
      <c r="G740" s="29">
        <v>5.37</v>
      </c>
    </row>
    <row r="741" spans="1:7" ht="29.1" customHeight="1">
      <c r="A741" s="26" t="s">
        <v>587</v>
      </c>
      <c r="B741" s="27" t="s">
        <v>588</v>
      </c>
      <c r="C741" s="26" t="s">
        <v>21</v>
      </c>
      <c r="D741" s="26" t="s">
        <v>38</v>
      </c>
      <c r="E741" s="28">
        <v>47</v>
      </c>
      <c r="F741" s="29">
        <v>0.7</v>
      </c>
      <c r="G741" s="29">
        <v>32.9</v>
      </c>
    </row>
    <row r="742" spans="1:7" ht="15" customHeight="1">
      <c r="A742" s="26" t="s">
        <v>589</v>
      </c>
      <c r="B742" s="27" t="s">
        <v>590</v>
      </c>
      <c r="C742" s="26" t="s">
        <v>21</v>
      </c>
      <c r="D742" s="26" t="s">
        <v>428</v>
      </c>
      <c r="E742" s="28">
        <v>6.19</v>
      </c>
      <c r="F742" s="29">
        <v>1.6</v>
      </c>
      <c r="G742" s="29">
        <v>9.9</v>
      </c>
    </row>
    <row r="743" spans="1:7" ht="15" customHeight="1">
      <c r="A743" s="26" t="s">
        <v>514</v>
      </c>
      <c r="B743" s="27" t="s">
        <v>515</v>
      </c>
      <c r="C743" s="26" t="s">
        <v>21</v>
      </c>
      <c r="D743" s="26" t="s">
        <v>428</v>
      </c>
      <c r="E743" s="28">
        <v>6.19</v>
      </c>
      <c r="F743" s="29">
        <v>0.7</v>
      </c>
      <c r="G743" s="29">
        <v>4.33</v>
      </c>
    </row>
    <row r="744" spans="1:7" ht="15" customHeight="1">
      <c r="A744" s="4"/>
      <c r="B744" s="4"/>
      <c r="C744" s="4"/>
      <c r="D744" s="4"/>
      <c r="E744" s="95" t="s">
        <v>433</v>
      </c>
      <c r="F744" s="95"/>
      <c r="G744" s="30">
        <v>52.5</v>
      </c>
    </row>
    <row r="745" spans="1:7" ht="15" customHeight="1">
      <c r="A745" s="94" t="s">
        <v>434</v>
      </c>
      <c r="B745" s="94"/>
      <c r="C745" s="25" t="s">
        <v>419</v>
      </c>
      <c r="D745" s="25" t="s">
        <v>420</v>
      </c>
      <c r="E745" s="25" t="s">
        <v>421</v>
      </c>
      <c r="F745" s="25" t="s">
        <v>422</v>
      </c>
      <c r="G745" s="25" t="s">
        <v>423</v>
      </c>
    </row>
    <row r="746" spans="1:7" ht="15" customHeight="1">
      <c r="A746" s="26" t="s">
        <v>510</v>
      </c>
      <c r="B746" s="27" t="s">
        <v>511</v>
      </c>
      <c r="C746" s="26" t="s">
        <v>21</v>
      </c>
      <c r="D746" s="26" t="s">
        <v>216</v>
      </c>
      <c r="E746" s="28">
        <v>1.5</v>
      </c>
      <c r="F746" s="29">
        <v>28.34</v>
      </c>
      <c r="G746" s="29">
        <v>42.51</v>
      </c>
    </row>
    <row r="747" spans="1:7" ht="15" customHeight="1">
      <c r="A747" s="26" t="s">
        <v>437</v>
      </c>
      <c r="B747" s="27" t="s">
        <v>438</v>
      </c>
      <c r="C747" s="26" t="s">
        <v>21</v>
      </c>
      <c r="D747" s="26" t="s">
        <v>216</v>
      </c>
      <c r="E747" s="28">
        <v>1.84</v>
      </c>
      <c r="F747" s="29">
        <v>22.95</v>
      </c>
      <c r="G747" s="29">
        <v>42.23</v>
      </c>
    </row>
    <row r="748" spans="1:7" ht="18" customHeight="1">
      <c r="A748" s="4"/>
      <c r="B748" s="4"/>
      <c r="C748" s="4"/>
      <c r="D748" s="4"/>
      <c r="E748" s="95" t="s">
        <v>439</v>
      </c>
      <c r="F748" s="95"/>
      <c r="G748" s="30">
        <v>84.74</v>
      </c>
    </row>
    <row r="749" spans="1:7" ht="15" customHeight="1">
      <c r="A749" s="4"/>
      <c r="B749" s="4"/>
      <c r="C749" s="4"/>
      <c r="D749" s="4"/>
      <c r="E749" s="96" t="s">
        <v>444</v>
      </c>
      <c r="F749" s="96"/>
      <c r="G749" s="9">
        <v>137.24</v>
      </c>
    </row>
    <row r="750" spans="1:7" ht="9.9499999999999993" customHeight="1">
      <c r="A750" s="4"/>
      <c r="B750" s="4"/>
      <c r="C750" s="4"/>
      <c r="D750" s="4"/>
      <c r="E750" s="92"/>
      <c r="F750" s="92"/>
      <c r="G750" s="92"/>
    </row>
    <row r="751" spans="1:7" ht="20.100000000000001" customHeight="1">
      <c r="A751" s="93" t="s">
        <v>348</v>
      </c>
      <c r="B751" s="93"/>
      <c r="C751" s="93"/>
      <c r="D751" s="93"/>
      <c r="E751" s="93"/>
      <c r="F751" s="93"/>
      <c r="G751" s="93"/>
    </row>
    <row r="752" spans="1:7" ht="15" customHeight="1">
      <c r="A752" s="94" t="s">
        <v>434</v>
      </c>
      <c r="B752" s="94"/>
      <c r="C752" s="25" t="s">
        <v>419</v>
      </c>
      <c r="D752" s="25" t="s">
        <v>420</v>
      </c>
      <c r="E752" s="25" t="s">
        <v>421</v>
      </c>
      <c r="F752" s="25" t="s">
        <v>422</v>
      </c>
      <c r="G752" s="25" t="s">
        <v>423</v>
      </c>
    </row>
    <row r="753" spans="1:7" ht="15" customHeight="1">
      <c r="A753" s="26" t="s">
        <v>510</v>
      </c>
      <c r="B753" s="27" t="s">
        <v>511</v>
      </c>
      <c r="C753" s="26" t="s">
        <v>21</v>
      </c>
      <c r="D753" s="26" t="s">
        <v>216</v>
      </c>
      <c r="E753" s="28">
        <v>0.1394</v>
      </c>
      <c r="F753" s="29">
        <v>28.34</v>
      </c>
      <c r="G753" s="29">
        <v>3.950596</v>
      </c>
    </row>
    <row r="754" spans="1:7" ht="15" customHeight="1">
      <c r="A754" s="26" t="s">
        <v>437</v>
      </c>
      <c r="B754" s="27" t="s">
        <v>438</v>
      </c>
      <c r="C754" s="26" t="s">
        <v>21</v>
      </c>
      <c r="D754" s="26" t="s">
        <v>216</v>
      </c>
      <c r="E754" s="28">
        <v>4.65E-2</v>
      </c>
      <c r="F754" s="29">
        <v>22.95</v>
      </c>
      <c r="G754" s="29">
        <v>1.067175</v>
      </c>
    </row>
    <row r="755" spans="1:7" ht="18" customHeight="1">
      <c r="A755" s="4"/>
      <c r="B755" s="4"/>
      <c r="C755" s="4"/>
      <c r="D755" s="4"/>
      <c r="E755" s="95" t="s">
        <v>439</v>
      </c>
      <c r="F755" s="95"/>
      <c r="G755" s="30">
        <v>5.0199999999999996</v>
      </c>
    </row>
    <row r="756" spans="1:7" ht="15" customHeight="1">
      <c r="A756" s="94" t="s">
        <v>440</v>
      </c>
      <c r="B756" s="94"/>
      <c r="C756" s="25" t="s">
        <v>419</v>
      </c>
      <c r="D756" s="25" t="s">
        <v>420</v>
      </c>
      <c r="E756" s="25" t="s">
        <v>421</v>
      </c>
      <c r="F756" s="25" t="s">
        <v>422</v>
      </c>
      <c r="G756" s="25" t="s">
        <v>423</v>
      </c>
    </row>
    <row r="757" spans="1:7" ht="29.1" customHeight="1">
      <c r="A757" s="26" t="s">
        <v>591</v>
      </c>
      <c r="B757" s="27" t="s">
        <v>592</v>
      </c>
      <c r="C757" s="26" t="s">
        <v>21</v>
      </c>
      <c r="D757" s="26" t="s">
        <v>47</v>
      </c>
      <c r="E757" s="28">
        <v>3.7000000000000002E-3</v>
      </c>
      <c r="F757" s="29">
        <v>672.52</v>
      </c>
      <c r="G757" s="29">
        <v>2.488324</v>
      </c>
    </row>
    <row r="758" spans="1:7" ht="15" customHeight="1">
      <c r="A758" s="4"/>
      <c r="B758" s="4"/>
      <c r="C758" s="4"/>
      <c r="D758" s="4"/>
      <c r="E758" s="95" t="s">
        <v>443</v>
      </c>
      <c r="F758" s="95"/>
      <c r="G758" s="30">
        <v>2.4900000000000002</v>
      </c>
    </row>
    <row r="759" spans="1:7" ht="15" customHeight="1">
      <c r="A759" s="4"/>
      <c r="B759" s="4"/>
      <c r="C759" s="4"/>
      <c r="D759" s="4"/>
      <c r="E759" s="96" t="s">
        <v>444</v>
      </c>
      <c r="F759" s="96"/>
      <c r="G759" s="9">
        <v>7.49</v>
      </c>
    </row>
    <row r="760" spans="1:7" ht="9.9499999999999993" customHeight="1">
      <c r="A760" s="4"/>
      <c r="B760" s="4"/>
      <c r="C760" s="4"/>
      <c r="D760" s="4"/>
      <c r="E760" s="92"/>
      <c r="F760" s="92"/>
      <c r="G760" s="92"/>
    </row>
    <row r="761" spans="1:7" ht="20.100000000000001" customHeight="1">
      <c r="A761" s="93" t="s">
        <v>351</v>
      </c>
      <c r="B761" s="93"/>
      <c r="C761" s="93"/>
      <c r="D761" s="93"/>
      <c r="E761" s="93"/>
      <c r="F761" s="93"/>
      <c r="G761" s="93"/>
    </row>
    <row r="762" spans="1:7" ht="15" customHeight="1">
      <c r="A762" s="94" t="s">
        <v>418</v>
      </c>
      <c r="B762" s="94"/>
      <c r="C762" s="25" t="s">
        <v>419</v>
      </c>
      <c r="D762" s="25" t="s">
        <v>420</v>
      </c>
      <c r="E762" s="25" t="s">
        <v>421</v>
      </c>
      <c r="F762" s="25" t="s">
        <v>422</v>
      </c>
      <c r="G762" s="25" t="s">
        <v>423</v>
      </c>
    </row>
    <row r="763" spans="1:7" ht="21" customHeight="1">
      <c r="A763" s="26" t="s">
        <v>593</v>
      </c>
      <c r="B763" s="27" t="s">
        <v>594</v>
      </c>
      <c r="C763" s="26" t="s">
        <v>21</v>
      </c>
      <c r="D763" s="26" t="s">
        <v>23</v>
      </c>
      <c r="E763" s="28">
        <v>0.15809999999999999</v>
      </c>
      <c r="F763" s="29">
        <v>18.27</v>
      </c>
      <c r="G763" s="29">
        <v>2.888487</v>
      </c>
    </row>
    <row r="764" spans="1:7" ht="15" customHeight="1">
      <c r="A764" s="4"/>
      <c r="B764" s="4"/>
      <c r="C764" s="4"/>
      <c r="D764" s="4"/>
      <c r="E764" s="95" t="s">
        <v>433</v>
      </c>
      <c r="F764" s="95"/>
      <c r="G764" s="30">
        <v>2.89</v>
      </c>
    </row>
    <row r="765" spans="1:7" ht="15" customHeight="1">
      <c r="A765" s="94" t="s">
        <v>434</v>
      </c>
      <c r="B765" s="94"/>
      <c r="C765" s="25" t="s">
        <v>419</v>
      </c>
      <c r="D765" s="25" t="s">
        <v>420</v>
      </c>
      <c r="E765" s="25" t="s">
        <v>421</v>
      </c>
      <c r="F765" s="25" t="s">
        <v>422</v>
      </c>
      <c r="G765" s="25" t="s">
        <v>423</v>
      </c>
    </row>
    <row r="766" spans="1:7" ht="15" customHeight="1">
      <c r="A766" s="26" t="s">
        <v>510</v>
      </c>
      <c r="B766" s="27" t="s">
        <v>511</v>
      </c>
      <c r="C766" s="26" t="s">
        <v>21</v>
      </c>
      <c r="D766" s="26" t="s">
        <v>216</v>
      </c>
      <c r="E766" s="28">
        <v>0.40899999999999997</v>
      </c>
      <c r="F766" s="29">
        <v>28.34</v>
      </c>
      <c r="G766" s="29">
        <v>11.591060000000001</v>
      </c>
    </row>
    <row r="767" spans="1:7" ht="15" customHeight="1">
      <c r="A767" s="26" t="s">
        <v>437</v>
      </c>
      <c r="B767" s="27" t="s">
        <v>438</v>
      </c>
      <c r="C767" s="26" t="s">
        <v>21</v>
      </c>
      <c r="D767" s="26" t="s">
        <v>216</v>
      </c>
      <c r="E767" s="28">
        <v>0.40899999999999997</v>
      </c>
      <c r="F767" s="29">
        <v>22.95</v>
      </c>
      <c r="G767" s="29">
        <v>9.3865499999999997</v>
      </c>
    </row>
    <row r="768" spans="1:7" ht="18" customHeight="1">
      <c r="A768" s="4"/>
      <c r="B768" s="4"/>
      <c r="C768" s="4"/>
      <c r="D768" s="4"/>
      <c r="E768" s="95" t="s">
        <v>439</v>
      </c>
      <c r="F768" s="95"/>
      <c r="G768" s="30">
        <v>20.98</v>
      </c>
    </row>
    <row r="769" spans="1:7" ht="15" customHeight="1">
      <c r="A769" s="94" t="s">
        <v>440</v>
      </c>
      <c r="B769" s="94"/>
      <c r="C769" s="25" t="s">
        <v>419</v>
      </c>
      <c r="D769" s="25" t="s">
        <v>420</v>
      </c>
      <c r="E769" s="25" t="s">
        <v>421</v>
      </c>
      <c r="F769" s="25" t="s">
        <v>422</v>
      </c>
      <c r="G769" s="25" t="s">
        <v>423</v>
      </c>
    </row>
    <row r="770" spans="1:7" ht="38.1" customHeight="1">
      <c r="A770" s="26" t="s">
        <v>595</v>
      </c>
      <c r="B770" s="27" t="s">
        <v>596</v>
      </c>
      <c r="C770" s="26" t="s">
        <v>21</v>
      </c>
      <c r="D770" s="26" t="s">
        <v>47</v>
      </c>
      <c r="E770" s="28">
        <v>2.93E-2</v>
      </c>
      <c r="F770" s="29">
        <v>811.5</v>
      </c>
      <c r="G770" s="29">
        <v>23.776949999999999</v>
      </c>
    </row>
    <row r="771" spans="1:7" ht="15" customHeight="1">
      <c r="A771" s="4"/>
      <c r="B771" s="4"/>
      <c r="C771" s="4"/>
      <c r="D771" s="4"/>
      <c r="E771" s="95" t="s">
        <v>443</v>
      </c>
      <c r="F771" s="95"/>
      <c r="G771" s="30">
        <v>23.78</v>
      </c>
    </row>
    <row r="772" spans="1:7" ht="15" customHeight="1">
      <c r="A772" s="4"/>
      <c r="B772" s="4"/>
      <c r="C772" s="4"/>
      <c r="D772" s="4"/>
      <c r="E772" s="96" t="s">
        <v>444</v>
      </c>
      <c r="F772" s="96"/>
      <c r="G772" s="9">
        <v>47.62</v>
      </c>
    </row>
    <row r="773" spans="1:7" ht="9.9499999999999993" customHeight="1">
      <c r="A773" s="4"/>
      <c r="B773" s="4"/>
      <c r="C773" s="4"/>
      <c r="D773" s="4"/>
      <c r="E773" s="92"/>
      <c r="F773" s="92"/>
      <c r="G773" s="92"/>
    </row>
    <row r="774" spans="1:7" ht="20.100000000000001" customHeight="1">
      <c r="A774" s="93" t="s">
        <v>352</v>
      </c>
      <c r="B774" s="93"/>
      <c r="C774" s="93"/>
      <c r="D774" s="93"/>
      <c r="E774" s="93"/>
      <c r="F774" s="93"/>
      <c r="G774" s="93"/>
    </row>
    <row r="775" spans="1:7" ht="15" customHeight="1">
      <c r="A775" s="94" t="s">
        <v>471</v>
      </c>
      <c r="B775" s="94"/>
      <c r="C775" s="25" t="s">
        <v>419</v>
      </c>
      <c r="D775" s="25" t="s">
        <v>420</v>
      </c>
      <c r="E775" s="25" t="s">
        <v>421</v>
      </c>
      <c r="F775" s="25" t="s">
        <v>422</v>
      </c>
      <c r="G775" s="25" t="s">
        <v>423</v>
      </c>
    </row>
    <row r="776" spans="1:7" ht="45.95" customHeight="1">
      <c r="A776" s="26" t="s">
        <v>472</v>
      </c>
      <c r="B776" s="27" t="s">
        <v>473</v>
      </c>
      <c r="C776" s="26" t="s">
        <v>21</v>
      </c>
      <c r="D776" s="26" t="s">
        <v>474</v>
      </c>
      <c r="E776" s="28">
        <v>5.9999999999999995E-4</v>
      </c>
      <c r="F776" s="29">
        <v>71.94</v>
      </c>
      <c r="G776" s="29">
        <v>4.3164000000000001E-2</v>
      </c>
    </row>
    <row r="777" spans="1:7" ht="45.95" customHeight="1">
      <c r="A777" s="26" t="s">
        <v>475</v>
      </c>
      <c r="B777" s="27" t="s">
        <v>476</v>
      </c>
      <c r="C777" s="26" t="s">
        <v>21</v>
      </c>
      <c r="D777" s="26" t="s">
        <v>477</v>
      </c>
      <c r="E777" s="28">
        <v>5.4000000000000003E-3</v>
      </c>
      <c r="F777" s="29">
        <v>327.10000000000002</v>
      </c>
      <c r="G777" s="29">
        <v>1.76634</v>
      </c>
    </row>
    <row r="778" spans="1:7" ht="29.1" customHeight="1">
      <c r="A778" s="26" t="s">
        <v>597</v>
      </c>
      <c r="B778" s="27" t="s">
        <v>598</v>
      </c>
      <c r="C778" s="26" t="s">
        <v>21</v>
      </c>
      <c r="D778" s="26" t="s">
        <v>477</v>
      </c>
      <c r="E778" s="28">
        <v>0.19620000000000001</v>
      </c>
      <c r="F778" s="29">
        <v>33.14</v>
      </c>
      <c r="G778" s="29">
        <v>6.5020680000000004</v>
      </c>
    </row>
    <row r="779" spans="1:7" ht="18" customHeight="1">
      <c r="A779" s="4"/>
      <c r="B779" s="4"/>
      <c r="C779" s="4"/>
      <c r="D779" s="4"/>
      <c r="E779" s="95" t="s">
        <v>486</v>
      </c>
      <c r="F779" s="95"/>
      <c r="G779" s="30">
        <v>8.31</v>
      </c>
    </row>
    <row r="780" spans="1:7" ht="15" customHeight="1">
      <c r="A780" s="94" t="s">
        <v>418</v>
      </c>
      <c r="B780" s="94"/>
      <c r="C780" s="25" t="s">
        <v>419</v>
      </c>
      <c r="D780" s="25" t="s">
        <v>420</v>
      </c>
      <c r="E780" s="25" t="s">
        <v>421</v>
      </c>
      <c r="F780" s="25" t="s">
        <v>422</v>
      </c>
      <c r="G780" s="25" t="s">
        <v>423</v>
      </c>
    </row>
    <row r="781" spans="1:7" ht="21" customHeight="1">
      <c r="A781" s="26" t="s">
        <v>599</v>
      </c>
      <c r="B781" s="27" t="s">
        <v>600</v>
      </c>
      <c r="C781" s="26" t="s">
        <v>21</v>
      </c>
      <c r="D781" s="26" t="s">
        <v>47</v>
      </c>
      <c r="E781" s="28">
        <v>1.3889</v>
      </c>
      <c r="F781" s="29">
        <v>37.35</v>
      </c>
      <c r="G781" s="29">
        <v>51.875414999999997</v>
      </c>
    </row>
    <row r="782" spans="1:7" ht="15" customHeight="1">
      <c r="A782" s="4"/>
      <c r="B782" s="4"/>
      <c r="C782" s="4"/>
      <c r="D782" s="4"/>
      <c r="E782" s="95" t="s">
        <v>433</v>
      </c>
      <c r="F782" s="95"/>
      <c r="G782" s="30">
        <v>51.88</v>
      </c>
    </row>
    <row r="783" spans="1:7" ht="15" customHeight="1">
      <c r="A783" s="94" t="s">
        <v>434</v>
      </c>
      <c r="B783" s="94"/>
      <c r="C783" s="25" t="s">
        <v>419</v>
      </c>
      <c r="D783" s="25" t="s">
        <v>420</v>
      </c>
      <c r="E783" s="25" t="s">
        <v>421</v>
      </c>
      <c r="F783" s="25" t="s">
        <v>422</v>
      </c>
      <c r="G783" s="25" t="s">
        <v>423</v>
      </c>
    </row>
    <row r="784" spans="1:7" ht="15" customHeight="1">
      <c r="A784" s="26" t="s">
        <v>437</v>
      </c>
      <c r="B784" s="27" t="s">
        <v>438</v>
      </c>
      <c r="C784" s="26" t="s">
        <v>21</v>
      </c>
      <c r="D784" s="26" t="s">
        <v>216</v>
      </c>
      <c r="E784" s="28">
        <v>0.78659999999999997</v>
      </c>
      <c r="F784" s="29">
        <v>22.95</v>
      </c>
      <c r="G784" s="29">
        <v>18.05247</v>
      </c>
    </row>
    <row r="785" spans="1:7" ht="18" customHeight="1">
      <c r="A785" s="4"/>
      <c r="B785" s="4"/>
      <c r="C785" s="4"/>
      <c r="D785" s="4"/>
      <c r="E785" s="95" t="s">
        <v>439</v>
      </c>
      <c r="F785" s="95"/>
      <c r="G785" s="30">
        <v>18.05</v>
      </c>
    </row>
    <row r="786" spans="1:7" ht="15" customHeight="1">
      <c r="A786" s="4"/>
      <c r="B786" s="4"/>
      <c r="C786" s="4"/>
      <c r="D786" s="4"/>
      <c r="E786" s="96" t="s">
        <v>444</v>
      </c>
      <c r="F786" s="96"/>
      <c r="G786" s="9">
        <v>78.22</v>
      </c>
    </row>
    <row r="787" spans="1:7" ht="9.9499999999999993" customHeight="1">
      <c r="A787" s="4"/>
      <c r="B787" s="4"/>
      <c r="C787" s="4"/>
      <c r="D787" s="4"/>
      <c r="E787" s="92"/>
      <c r="F787" s="92"/>
      <c r="G787" s="92"/>
    </row>
    <row r="788" spans="1:7" ht="20.100000000000001" customHeight="1">
      <c r="A788" s="93" t="s">
        <v>355</v>
      </c>
      <c r="B788" s="93"/>
      <c r="C788" s="93"/>
      <c r="D788" s="93"/>
      <c r="E788" s="93"/>
      <c r="F788" s="93"/>
      <c r="G788" s="93"/>
    </row>
    <row r="789" spans="1:7" ht="15" customHeight="1">
      <c r="A789" s="94" t="s">
        <v>418</v>
      </c>
      <c r="B789" s="94"/>
      <c r="C789" s="25" t="s">
        <v>419</v>
      </c>
      <c r="D789" s="25" t="s">
        <v>420</v>
      </c>
      <c r="E789" s="25" t="s">
        <v>421</v>
      </c>
      <c r="F789" s="25" t="s">
        <v>422</v>
      </c>
      <c r="G789" s="25" t="s">
        <v>423</v>
      </c>
    </row>
    <row r="790" spans="1:7" ht="21" customHeight="1">
      <c r="A790" s="26" t="s">
        <v>528</v>
      </c>
      <c r="B790" s="27" t="s">
        <v>529</v>
      </c>
      <c r="C790" s="26" t="s">
        <v>21</v>
      </c>
      <c r="D790" s="26" t="s">
        <v>530</v>
      </c>
      <c r="E790" s="28">
        <v>2.1299999999999999E-2</v>
      </c>
      <c r="F790" s="29">
        <v>7.19</v>
      </c>
      <c r="G790" s="29">
        <v>0.15314700000000001</v>
      </c>
    </row>
    <row r="791" spans="1:7" ht="15" customHeight="1">
      <c r="A791" s="26" t="s">
        <v>601</v>
      </c>
      <c r="B791" s="27" t="s">
        <v>602</v>
      </c>
      <c r="C791" s="26" t="s">
        <v>21</v>
      </c>
      <c r="D791" s="26" t="s">
        <v>428</v>
      </c>
      <c r="E791" s="28">
        <v>0.2994</v>
      </c>
      <c r="F791" s="29">
        <v>15.97</v>
      </c>
      <c r="G791" s="29">
        <v>4.7814180000000004</v>
      </c>
    </row>
    <row r="792" spans="1:7" ht="21" customHeight="1">
      <c r="A792" s="26" t="s">
        <v>431</v>
      </c>
      <c r="B792" s="27" t="s">
        <v>432</v>
      </c>
      <c r="C792" s="26" t="s">
        <v>21</v>
      </c>
      <c r="D792" s="26" t="s">
        <v>63</v>
      </c>
      <c r="E792" s="28">
        <v>3.125</v>
      </c>
      <c r="F792" s="29">
        <v>5.41</v>
      </c>
      <c r="G792" s="29">
        <v>16.90625</v>
      </c>
    </row>
    <row r="793" spans="1:7" ht="21" customHeight="1">
      <c r="A793" s="26" t="s">
        <v>522</v>
      </c>
      <c r="B793" s="27" t="s">
        <v>523</v>
      </c>
      <c r="C793" s="26" t="s">
        <v>21</v>
      </c>
      <c r="D793" s="26" t="s">
        <v>63</v>
      </c>
      <c r="E793" s="28">
        <v>2.5</v>
      </c>
      <c r="F793" s="29">
        <v>3.73</v>
      </c>
      <c r="G793" s="29">
        <v>9.3249999999999993</v>
      </c>
    </row>
    <row r="794" spans="1:7" ht="15" customHeight="1">
      <c r="A794" s="4"/>
      <c r="B794" s="4"/>
      <c r="C794" s="4"/>
      <c r="D794" s="4"/>
      <c r="E794" s="95" t="s">
        <v>433</v>
      </c>
      <c r="F794" s="95"/>
      <c r="G794" s="30">
        <v>31.17</v>
      </c>
    </row>
    <row r="795" spans="1:7" ht="15" customHeight="1">
      <c r="A795" s="94" t="s">
        <v>434</v>
      </c>
      <c r="B795" s="94"/>
      <c r="C795" s="25" t="s">
        <v>419</v>
      </c>
      <c r="D795" s="25" t="s">
        <v>420</v>
      </c>
      <c r="E795" s="25" t="s">
        <v>421</v>
      </c>
      <c r="F795" s="25" t="s">
        <v>422</v>
      </c>
      <c r="G795" s="25" t="s">
        <v>423</v>
      </c>
    </row>
    <row r="796" spans="1:7" ht="21" customHeight="1">
      <c r="A796" s="26" t="s">
        <v>435</v>
      </c>
      <c r="B796" s="27" t="s">
        <v>436</v>
      </c>
      <c r="C796" s="26" t="s">
        <v>21</v>
      </c>
      <c r="D796" s="26" t="s">
        <v>216</v>
      </c>
      <c r="E796" s="28">
        <v>1.6268</v>
      </c>
      <c r="F796" s="29">
        <v>27.92</v>
      </c>
      <c r="G796" s="29">
        <v>45.420256000000002</v>
      </c>
    </row>
    <row r="797" spans="1:7" ht="15" customHeight="1">
      <c r="A797" s="26" t="s">
        <v>510</v>
      </c>
      <c r="B797" s="27" t="s">
        <v>511</v>
      </c>
      <c r="C797" s="26" t="s">
        <v>21</v>
      </c>
      <c r="D797" s="26" t="s">
        <v>216</v>
      </c>
      <c r="E797" s="28">
        <v>1.4149</v>
      </c>
      <c r="F797" s="29">
        <v>28.34</v>
      </c>
      <c r="G797" s="29">
        <v>40.098266000000002</v>
      </c>
    </row>
    <row r="798" spans="1:7" ht="15" customHeight="1">
      <c r="A798" s="26" t="s">
        <v>437</v>
      </c>
      <c r="B798" s="27" t="s">
        <v>438</v>
      </c>
      <c r="C798" s="26" t="s">
        <v>21</v>
      </c>
      <c r="D798" s="26" t="s">
        <v>216</v>
      </c>
      <c r="E798" s="28">
        <v>3.0417000000000001</v>
      </c>
      <c r="F798" s="29">
        <v>22.95</v>
      </c>
      <c r="G798" s="29">
        <v>69.807015000000007</v>
      </c>
    </row>
    <row r="799" spans="1:7" ht="18" customHeight="1">
      <c r="A799" s="4"/>
      <c r="B799" s="4"/>
      <c r="C799" s="4"/>
      <c r="D799" s="4"/>
      <c r="E799" s="95" t="s">
        <v>439</v>
      </c>
      <c r="F799" s="95"/>
      <c r="G799" s="30">
        <v>155.33000000000001</v>
      </c>
    </row>
    <row r="800" spans="1:7" ht="15" customHeight="1">
      <c r="A800" s="94" t="s">
        <v>440</v>
      </c>
      <c r="B800" s="94"/>
      <c r="C800" s="25" t="s">
        <v>419</v>
      </c>
      <c r="D800" s="25" t="s">
        <v>420</v>
      </c>
      <c r="E800" s="25" t="s">
        <v>421</v>
      </c>
      <c r="F800" s="25" t="s">
        <v>422</v>
      </c>
      <c r="G800" s="25" t="s">
        <v>423</v>
      </c>
    </row>
    <row r="801" spans="1:7" ht="29.1" customHeight="1">
      <c r="A801" s="26" t="s">
        <v>603</v>
      </c>
      <c r="B801" s="27" t="s">
        <v>604</v>
      </c>
      <c r="C801" s="26" t="s">
        <v>21</v>
      </c>
      <c r="D801" s="26" t="s">
        <v>47</v>
      </c>
      <c r="E801" s="28">
        <v>1.2315</v>
      </c>
      <c r="F801" s="29">
        <v>478.04</v>
      </c>
      <c r="G801" s="29">
        <v>588.70626000000004</v>
      </c>
    </row>
    <row r="802" spans="1:7" ht="15" customHeight="1">
      <c r="A802" s="4"/>
      <c r="B802" s="4"/>
      <c r="C802" s="4"/>
      <c r="D802" s="4"/>
      <c r="E802" s="95" t="s">
        <v>443</v>
      </c>
      <c r="F802" s="95"/>
      <c r="G802" s="30">
        <v>588.71</v>
      </c>
    </row>
    <row r="803" spans="1:7" ht="15" customHeight="1">
      <c r="A803" s="4"/>
      <c r="B803" s="4"/>
      <c r="C803" s="4"/>
      <c r="D803" s="4"/>
      <c r="E803" s="96" t="s">
        <v>444</v>
      </c>
      <c r="F803" s="96"/>
      <c r="G803" s="9">
        <v>775.16</v>
      </c>
    </row>
    <row r="804" spans="1:7" ht="9.9499999999999993" customHeight="1">
      <c r="A804" s="4"/>
      <c r="B804" s="4"/>
      <c r="C804" s="4"/>
      <c r="D804" s="4"/>
      <c r="E804" s="92"/>
      <c r="F804" s="92"/>
      <c r="G804" s="92"/>
    </row>
    <row r="805" spans="1:7" ht="20.100000000000001" customHeight="1">
      <c r="A805" s="93" t="s">
        <v>358</v>
      </c>
      <c r="B805" s="93"/>
      <c r="C805" s="93"/>
      <c r="D805" s="93"/>
      <c r="E805" s="93"/>
      <c r="F805" s="93"/>
      <c r="G805" s="93"/>
    </row>
    <row r="806" spans="1:7" ht="15" customHeight="1">
      <c r="A806" s="94" t="s">
        <v>471</v>
      </c>
      <c r="B806" s="94"/>
      <c r="C806" s="25" t="s">
        <v>419</v>
      </c>
      <c r="D806" s="25" t="s">
        <v>420</v>
      </c>
      <c r="E806" s="25" t="s">
        <v>421</v>
      </c>
      <c r="F806" s="25" t="s">
        <v>422</v>
      </c>
      <c r="G806" s="25" t="s">
        <v>423</v>
      </c>
    </row>
    <row r="807" spans="1:7" ht="45.95" customHeight="1">
      <c r="A807" s="26" t="s">
        <v>491</v>
      </c>
      <c r="B807" s="27" t="s">
        <v>492</v>
      </c>
      <c r="C807" s="26" t="s">
        <v>21</v>
      </c>
      <c r="D807" s="26" t="s">
        <v>474</v>
      </c>
      <c r="E807" s="28">
        <v>3.5999999999999999E-3</v>
      </c>
      <c r="F807" s="29">
        <v>72.84</v>
      </c>
      <c r="G807" s="29">
        <v>0.26222400000000001</v>
      </c>
    </row>
    <row r="808" spans="1:7" ht="45.95" customHeight="1">
      <c r="A808" s="26" t="s">
        <v>487</v>
      </c>
      <c r="B808" s="27" t="s">
        <v>488</v>
      </c>
      <c r="C808" s="26" t="s">
        <v>21</v>
      </c>
      <c r="D808" s="26" t="s">
        <v>477</v>
      </c>
      <c r="E808" s="28">
        <v>8.3000000000000001E-3</v>
      </c>
      <c r="F808" s="29">
        <v>275.47000000000003</v>
      </c>
      <c r="G808" s="29">
        <v>2.2864010000000001</v>
      </c>
    </row>
    <row r="809" spans="1:7" ht="18" customHeight="1">
      <c r="A809" s="4"/>
      <c r="B809" s="4"/>
      <c r="C809" s="4"/>
      <c r="D809" s="4"/>
      <c r="E809" s="95" t="s">
        <v>486</v>
      </c>
      <c r="F809" s="95"/>
      <c r="G809" s="30">
        <v>2.5499999999999998</v>
      </c>
    </row>
    <row r="810" spans="1:7" ht="15" customHeight="1">
      <c r="A810" s="4"/>
      <c r="B810" s="4"/>
      <c r="C810" s="4"/>
      <c r="D810" s="4"/>
      <c r="E810" s="96" t="s">
        <v>444</v>
      </c>
      <c r="F810" s="96"/>
      <c r="G810" s="9">
        <v>2.54</v>
      </c>
    </row>
    <row r="811" spans="1:7" ht="9.9499999999999993" customHeight="1">
      <c r="A811" s="4"/>
      <c r="B811" s="4"/>
      <c r="C811" s="4"/>
      <c r="D811" s="4"/>
      <c r="E811" s="92"/>
      <c r="F811" s="92"/>
      <c r="G811" s="92"/>
    </row>
    <row r="812" spans="1:7" ht="27" customHeight="1">
      <c r="A812" s="93" t="s">
        <v>359</v>
      </c>
      <c r="B812" s="93"/>
      <c r="C812" s="93"/>
      <c r="D812" s="93"/>
      <c r="E812" s="93"/>
      <c r="F812" s="93"/>
      <c r="G812" s="93"/>
    </row>
    <row r="813" spans="1:7" ht="15" customHeight="1">
      <c r="A813" s="94" t="s">
        <v>440</v>
      </c>
      <c r="B813" s="94"/>
      <c r="C813" s="25" t="s">
        <v>419</v>
      </c>
      <c r="D813" s="25" t="s">
        <v>420</v>
      </c>
      <c r="E813" s="25" t="s">
        <v>421</v>
      </c>
      <c r="F813" s="25" t="s">
        <v>422</v>
      </c>
      <c r="G813" s="25" t="s">
        <v>423</v>
      </c>
    </row>
    <row r="814" spans="1:7" ht="29.1" customHeight="1">
      <c r="A814" s="26" t="s">
        <v>652</v>
      </c>
      <c r="B814" s="27" t="s">
        <v>653</v>
      </c>
      <c r="C814" s="26" t="s">
        <v>21</v>
      </c>
      <c r="D814" s="26" t="s">
        <v>47</v>
      </c>
      <c r="E814" s="28">
        <v>1</v>
      </c>
      <c r="F814" s="29">
        <v>502.64</v>
      </c>
      <c r="G814" s="29">
        <v>502.64</v>
      </c>
    </row>
    <row r="815" spans="1:7" ht="38.1" customHeight="1">
      <c r="A815" s="26" t="s">
        <v>673</v>
      </c>
      <c r="B815" s="27" t="s">
        <v>674</v>
      </c>
      <c r="C815" s="26" t="s">
        <v>21</v>
      </c>
      <c r="D815" s="26" t="s">
        <v>23</v>
      </c>
      <c r="E815" s="28">
        <v>5.0865</v>
      </c>
      <c r="F815" s="29">
        <v>87.01</v>
      </c>
      <c r="G815" s="29">
        <v>442.58</v>
      </c>
    </row>
    <row r="816" spans="1:7" ht="21" customHeight="1">
      <c r="A816" s="26" t="s">
        <v>675</v>
      </c>
      <c r="B816" s="27" t="s">
        <v>676</v>
      </c>
      <c r="C816" s="26" t="s">
        <v>21</v>
      </c>
      <c r="D816" s="26" t="s">
        <v>47</v>
      </c>
      <c r="E816" s="28">
        <v>1</v>
      </c>
      <c r="F816" s="29">
        <v>309.79000000000002</v>
      </c>
      <c r="G816" s="29">
        <v>309.79000000000002</v>
      </c>
    </row>
    <row r="817" spans="1:7" ht="15" customHeight="1">
      <c r="A817" s="4"/>
      <c r="B817" s="4"/>
      <c r="C817" s="4"/>
      <c r="D817" s="4"/>
      <c r="E817" s="95" t="s">
        <v>443</v>
      </c>
      <c r="F817" s="95"/>
      <c r="G817" s="30">
        <v>1255.01</v>
      </c>
    </row>
    <row r="818" spans="1:7" ht="15" customHeight="1">
      <c r="A818" s="4"/>
      <c r="B818" s="4"/>
      <c r="C818" s="4"/>
      <c r="D818" s="4"/>
      <c r="E818" s="96" t="s">
        <v>444</v>
      </c>
      <c r="F818" s="96"/>
      <c r="G818" s="9">
        <v>1255.01</v>
      </c>
    </row>
    <row r="819" spans="1:7" ht="9.9499999999999993" customHeight="1">
      <c r="A819" s="4"/>
      <c r="B819" s="4"/>
      <c r="C819" s="4"/>
      <c r="D819" s="4"/>
      <c r="E819" s="92"/>
      <c r="F819" s="92"/>
      <c r="G819" s="92"/>
    </row>
    <row r="820" spans="1:7" ht="20.100000000000001" customHeight="1">
      <c r="A820" s="93" t="s">
        <v>366</v>
      </c>
      <c r="B820" s="93"/>
      <c r="C820" s="93"/>
      <c r="D820" s="93"/>
      <c r="E820" s="93"/>
      <c r="F820" s="93"/>
      <c r="G820" s="93"/>
    </row>
    <row r="821" spans="1:7" ht="15" customHeight="1">
      <c r="A821" s="94" t="s">
        <v>418</v>
      </c>
      <c r="B821" s="94"/>
      <c r="C821" s="25" t="s">
        <v>419</v>
      </c>
      <c r="D821" s="25" t="s">
        <v>420</v>
      </c>
      <c r="E821" s="25" t="s">
        <v>421</v>
      </c>
      <c r="F821" s="25" t="s">
        <v>422</v>
      </c>
      <c r="G821" s="25" t="s">
        <v>423</v>
      </c>
    </row>
    <row r="822" spans="1:7" ht="21" customHeight="1">
      <c r="A822" s="26" t="s">
        <v>677</v>
      </c>
      <c r="B822" s="27" t="s">
        <v>678</v>
      </c>
      <c r="C822" s="26" t="s">
        <v>21</v>
      </c>
      <c r="D822" s="26" t="s">
        <v>428</v>
      </c>
      <c r="E822" s="28">
        <v>0.25</v>
      </c>
      <c r="F822" s="29">
        <v>29.05</v>
      </c>
      <c r="G822" s="29">
        <v>7.26</v>
      </c>
    </row>
    <row r="823" spans="1:7" ht="21" customHeight="1">
      <c r="A823" s="26" t="s">
        <v>679</v>
      </c>
      <c r="B823" s="27" t="s">
        <v>680</v>
      </c>
      <c r="C823" s="26" t="s">
        <v>21</v>
      </c>
      <c r="D823" s="26" t="s">
        <v>63</v>
      </c>
      <c r="E823" s="28">
        <v>0.6</v>
      </c>
      <c r="F823" s="29">
        <v>59.88</v>
      </c>
      <c r="G823" s="29">
        <v>35.93</v>
      </c>
    </row>
    <row r="824" spans="1:7" ht="21" customHeight="1">
      <c r="A824" s="26" t="s">
        <v>681</v>
      </c>
      <c r="B824" s="27" t="s">
        <v>682</v>
      </c>
      <c r="C824" s="26" t="s">
        <v>518</v>
      </c>
      <c r="D824" s="26" t="s">
        <v>519</v>
      </c>
      <c r="E824" s="28">
        <v>2.2400000000000002</v>
      </c>
      <c r="F824" s="29">
        <v>52.1</v>
      </c>
      <c r="G824" s="29">
        <v>116.7</v>
      </c>
    </row>
    <row r="825" spans="1:7" ht="15" customHeight="1">
      <c r="A825" s="4"/>
      <c r="B825" s="4"/>
      <c r="C825" s="4"/>
      <c r="D825" s="4"/>
      <c r="E825" s="95" t="s">
        <v>433</v>
      </c>
      <c r="F825" s="95"/>
      <c r="G825" s="30">
        <v>159.88999999999999</v>
      </c>
    </row>
    <row r="826" spans="1:7" ht="15" customHeight="1">
      <c r="A826" s="94" t="s">
        <v>434</v>
      </c>
      <c r="B826" s="94"/>
      <c r="C826" s="25" t="s">
        <v>419</v>
      </c>
      <c r="D826" s="25" t="s">
        <v>420</v>
      </c>
      <c r="E826" s="25" t="s">
        <v>421</v>
      </c>
      <c r="F826" s="25" t="s">
        <v>422</v>
      </c>
      <c r="G826" s="25" t="s">
        <v>423</v>
      </c>
    </row>
    <row r="827" spans="1:7" ht="15" customHeight="1">
      <c r="A827" s="26" t="s">
        <v>510</v>
      </c>
      <c r="B827" s="27" t="s">
        <v>511</v>
      </c>
      <c r="C827" s="26" t="s">
        <v>21</v>
      </c>
      <c r="D827" s="26" t="s">
        <v>216</v>
      </c>
      <c r="E827" s="28">
        <v>1</v>
      </c>
      <c r="F827" s="29">
        <v>28.34</v>
      </c>
      <c r="G827" s="29">
        <v>28.34</v>
      </c>
    </row>
    <row r="828" spans="1:7" ht="15" customHeight="1">
      <c r="A828" s="26" t="s">
        <v>683</v>
      </c>
      <c r="B828" s="27" t="s">
        <v>684</v>
      </c>
      <c r="C828" s="26" t="s">
        <v>21</v>
      </c>
      <c r="D828" s="26" t="s">
        <v>216</v>
      </c>
      <c r="E828" s="28">
        <v>0.5</v>
      </c>
      <c r="F828" s="29">
        <v>28.14</v>
      </c>
      <c r="G828" s="29">
        <v>14.07</v>
      </c>
    </row>
    <row r="829" spans="1:7" ht="15" customHeight="1">
      <c r="A829" s="26" t="s">
        <v>437</v>
      </c>
      <c r="B829" s="27" t="s">
        <v>438</v>
      </c>
      <c r="C829" s="26" t="s">
        <v>21</v>
      </c>
      <c r="D829" s="26" t="s">
        <v>216</v>
      </c>
      <c r="E829" s="28">
        <v>2.5</v>
      </c>
      <c r="F829" s="29">
        <v>22.95</v>
      </c>
      <c r="G829" s="29">
        <v>57.38</v>
      </c>
    </row>
    <row r="830" spans="1:7" ht="15" customHeight="1">
      <c r="A830" s="26" t="s">
        <v>685</v>
      </c>
      <c r="B830" s="27" t="s">
        <v>686</v>
      </c>
      <c r="C830" s="26" t="s">
        <v>21</v>
      </c>
      <c r="D830" s="26" t="s">
        <v>216</v>
      </c>
      <c r="E830" s="28">
        <v>0.5</v>
      </c>
      <c r="F830" s="29">
        <v>29.08</v>
      </c>
      <c r="G830" s="29">
        <v>14.54</v>
      </c>
    </row>
    <row r="831" spans="1:7" ht="18" customHeight="1">
      <c r="A831" s="4"/>
      <c r="B831" s="4"/>
      <c r="C831" s="4"/>
      <c r="D831" s="4"/>
      <c r="E831" s="95" t="s">
        <v>439</v>
      </c>
      <c r="F831" s="95"/>
      <c r="G831" s="30">
        <v>114.33</v>
      </c>
    </row>
    <row r="832" spans="1:7" ht="15" customHeight="1">
      <c r="A832" s="94" t="s">
        <v>440</v>
      </c>
      <c r="B832" s="94"/>
      <c r="C832" s="25" t="s">
        <v>419</v>
      </c>
      <c r="D832" s="25" t="s">
        <v>420</v>
      </c>
      <c r="E832" s="25" t="s">
        <v>421</v>
      </c>
      <c r="F832" s="25" t="s">
        <v>422</v>
      </c>
      <c r="G832" s="25" t="s">
        <v>423</v>
      </c>
    </row>
    <row r="833" spans="1:7" ht="29.1" customHeight="1">
      <c r="A833" s="26" t="s">
        <v>687</v>
      </c>
      <c r="B833" s="27" t="s">
        <v>688</v>
      </c>
      <c r="C833" s="26" t="s">
        <v>21</v>
      </c>
      <c r="D833" s="26" t="s">
        <v>47</v>
      </c>
      <c r="E833" s="28">
        <v>1.4999999999999999E-2</v>
      </c>
      <c r="F833" s="29">
        <v>434.37</v>
      </c>
      <c r="G833" s="29">
        <v>6.52</v>
      </c>
    </row>
    <row r="834" spans="1:7" ht="21" customHeight="1">
      <c r="A834" s="26" t="s">
        <v>675</v>
      </c>
      <c r="B834" s="27" t="s">
        <v>676</v>
      </c>
      <c r="C834" s="26" t="s">
        <v>21</v>
      </c>
      <c r="D834" s="26" t="s">
        <v>47</v>
      </c>
      <c r="E834" s="28">
        <v>1.4999999999999999E-2</v>
      </c>
      <c r="F834" s="29">
        <v>309.79000000000002</v>
      </c>
      <c r="G834" s="29">
        <v>4.6500000000000004</v>
      </c>
    </row>
    <row r="835" spans="1:7" ht="15" customHeight="1">
      <c r="A835" s="4"/>
      <c r="B835" s="4"/>
      <c r="C835" s="4"/>
      <c r="D835" s="4"/>
      <c r="E835" s="95" t="s">
        <v>443</v>
      </c>
      <c r="F835" s="95"/>
      <c r="G835" s="30">
        <v>11.17</v>
      </c>
    </row>
    <row r="836" spans="1:7" ht="15" customHeight="1">
      <c r="A836" s="4"/>
      <c r="B836" s="4"/>
      <c r="C836" s="4"/>
      <c r="D836" s="4"/>
      <c r="E836" s="96" t="s">
        <v>444</v>
      </c>
      <c r="F836" s="96"/>
      <c r="G836" s="9">
        <v>285.39</v>
      </c>
    </row>
    <row r="837" spans="1:7" ht="9.9499999999999993" customHeight="1">
      <c r="A837" s="4"/>
      <c r="B837" s="4"/>
      <c r="C837" s="4"/>
      <c r="D837" s="4"/>
      <c r="E837" s="92"/>
      <c r="F837" s="92"/>
      <c r="G837" s="92"/>
    </row>
    <row r="838" spans="1:7" ht="20.100000000000001" customHeight="1">
      <c r="A838" s="93" t="s">
        <v>368</v>
      </c>
      <c r="B838" s="93"/>
      <c r="C838" s="93"/>
      <c r="D838" s="93"/>
      <c r="E838" s="93"/>
      <c r="F838" s="93"/>
      <c r="G838" s="93"/>
    </row>
    <row r="839" spans="1:7" ht="15" customHeight="1">
      <c r="A839" s="94" t="s">
        <v>418</v>
      </c>
      <c r="B839" s="94"/>
      <c r="C839" s="25" t="s">
        <v>419</v>
      </c>
      <c r="D839" s="25" t="s">
        <v>420</v>
      </c>
      <c r="E839" s="25" t="s">
        <v>421</v>
      </c>
      <c r="F839" s="25" t="s">
        <v>422</v>
      </c>
      <c r="G839" s="25" t="s">
        <v>423</v>
      </c>
    </row>
    <row r="840" spans="1:7" ht="21" customHeight="1">
      <c r="A840" s="26" t="s">
        <v>528</v>
      </c>
      <c r="B840" s="27" t="s">
        <v>529</v>
      </c>
      <c r="C840" s="26" t="s">
        <v>21</v>
      </c>
      <c r="D840" s="26" t="s">
        <v>530</v>
      </c>
      <c r="E840" s="28">
        <v>1.6999999999999999E-3</v>
      </c>
      <c r="F840" s="29">
        <v>7.19</v>
      </c>
      <c r="G840" s="29">
        <v>1.2222999999999999E-2</v>
      </c>
    </row>
    <row r="841" spans="1:7" ht="15" customHeight="1">
      <c r="A841" s="26" t="s">
        <v>601</v>
      </c>
      <c r="B841" s="27" t="s">
        <v>602</v>
      </c>
      <c r="C841" s="26" t="s">
        <v>21</v>
      </c>
      <c r="D841" s="26" t="s">
        <v>428</v>
      </c>
      <c r="E841" s="28">
        <v>2.4E-2</v>
      </c>
      <c r="F841" s="29">
        <v>15.97</v>
      </c>
      <c r="G841" s="29">
        <v>0.38328000000000001</v>
      </c>
    </row>
    <row r="842" spans="1:7" ht="21" customHeight="1">
      <c r="A842" s="26" t="s">
        <v>431</v>
      </c>
      <c r="B842" s="27" t="s">
        <v>432</v>
      </c>
      <c r="C842" s="26" t="s">
        <v>21</v>
      </c>
      <c r="D842" s="26" t="s">
        <v>63</v>
      </c>
      <c r="E842" s="28">
        <v>0.25</v>
      </c>
      <c r="F842" s="29">
        <v>5.41</v>
      </c>
      <c r="G842" s="29">
        <v>1.3525</v>
      </c>
    </row>
    <row r="843" spans="1:7" ht="21" customHeight="1">
      <c r="A843" s="26" t="s">
        <v>522</v>
      </c>
      <c r="B843" s="27" t="s">
        <v>523</v>
      </c>
      <c r="C843" s="26" t="s">
        <v>21</v>
      </c>
      <c r="D843" s="26" t="s">
        <v>63</v>
      </c>
      <c r="E843" s="28">
        <v>0.2</v>
      </c>
      <c r="F843" s="29">
        <v>3.73</v>
      </c>
      <c r="G843" s="29">
        <v>0.746</v>
      </c>
    </row>
    <row r="844" spans="1:7" ht="29.1" customHeight="1">
      <c r="A844" s="26" t="s">
        <v>689</v>
      </c>
      <c r="B844" s="27" t="s">
        <v>690</v>
      </c>
      <c r="C844" s="26" t="s">
        <v>21</v>
      </c>
      <c r="D844" s="26" t="s">
        <v>23</v>
      </c>
      <c r="E844" s="28">
        <v>1.0815999999999999</v>
      </c>
      <c r="F844" s="29">
        <v>28.2</v>
      </c>
      <c r="G844" s="29">
        <v>30.50112</v>
      </c>
    </row>
    <row r="845" spans="1:7" ht="15" customHeight="1">
      <c r="A845" s="4"/>
      <c r="B845" s="4"/>
      <c r="C845" s="4"/>
      <c r="D845" s="4"/>
      <c r="E845" s="95" t="s">
        <v>433</v>
      </c>
      <c r="F845" s="95"/>
      <c r="G845" s="30">
        <v>32.99</v>
      </c>
    </row>
    <row r="846" spans="1:7" ht="15" customHeight="1">
      <c r="A846" s="94" t="s">
        <v>434</v>
      </c>
      <c r="B846" s="94"/>
      <c r="C846" s="25" t="s">
        <v>419</v>
      </c>
      <c r="D846" s="25" t="s">
        <v>420</v>
      </c>
      <c r="E846" s="25" t="s">
        <v>421</v>
      </c>
      <c r="F846" s="25" t="s">
        <v>422</v>
      </c>
      <c r="G846" s="25" t="s">
        <v>423</v>
      </c>
    </row>
    <row r="847" spans="1:7" ht="21" customHeight="1">
      <c r="A847" s="26" t="s">
        <v>435</v>
      </c>
      <c r="B847" s="27" t="s">
        <v>436</v>
      </c>
      <c r="C847" s="26" t="s">
        <v>21</v>
      </c>
      <c r="D847" s="26" t="s">
        <v>216</v>
      </c>
      <c r="E847" s="28">
        <v>0.13009999999999999</v>
      </c>
      <c r="F847" s="29">
        <v>27.92</v>
      </c>
      <c r="G847" s="29">
        <v>3.6323919999999998</v>
      </c>
    </row>
    <row r="848" spans="1:7" ht="15" customHeight="1">
      <c r="A848" s="26" t="s">
        <v>510</v>
      </c>
      <c r="B848" s="27" t="s">
        <v>511</v>
      </c>
      <c r="C848" s="26" t="s">
        <v>21</v>
      </c>
      <c r="D848" s="26" t="s">
        <v>216</v>
      </c>
      <c r="E848" s="28">
        <v>0.18820000000000001</v>
      </c>
      <c r="F848" s="29">
        <v>28.34</v>
      </c>
      <c r="G848" s="29">
        <v>5.3335879999999998</v>
      </c>
    </row>
    <row r="849" spans="1:7" ht="15" customHeight="1">
      <c r="A849" s="26" t="s">
        <v>437</v>
      </c>
      <c r="B849" s="27" t="s">
        <v>438</v>
      </c>
      <c r="C849" s="26" t="s">
        <v>21</v>
      </c>
      <c r="D849" s="26" t="s">
        <v>216</v>
      </c>
      <c r="E849" s="28">
        <v>0.31830000000000003</v>
      </c>
      <c r="F849" s="29">
        <v>22.95</v>
      </c>
      <c r="G849" s="29">
        <v>7.3049850000000003</v>
      </c>
    </row>
    <row r="850" spans="1:7" ht="18" customHeight="1">
      <c r="A850" s="4"/>
      <c r="B850" s="4"/>
      <c r="C850" s="4"/>
      <c r="D850" s="4"/>
      <c r="E850" s="95" t="s">
        <v>439</v>
      </c>
      <c r="F850" s="95"/>
      <c r="G850" s="30">
        <v>16.260000000000002</v>
      </c>
    </row>
    <row r="851" spans="1:7" ht="15" customHeight="1">
      <c r="A851" s="94" t="s">
        <v>440</v>
      </c>
      <c r="B851" s="94"/>
      <c r="C851" s="25" t="s">
        <v>419</v>
      </c>
      <c r="D851" s="25" t="s">
        <v>420</v>
      </c>
      <c r="E851" s="25" t="s">
        <v>421</v>
      </c>
      <c r="F851" s="25" t="s">
        <v>422</v>
      </c>
      <c r="G851" s="25" t="s">
        <v>423</v>
      </c>
    </row>
    <row r="852" spans="1:7" ht="29.1" customHeight="1">
      <c r="A852" s="26" t="s">
        <v>603</v>
      </c>
      <c r="B852" s="27" t="s">
        <v>604</v>
      </c>
      <c r="C852" s="26" t="s">
        <v>21</v>
      </c>
      <c r="D852" s="26" t="s">
        <v>47</v>
      </c>
      <c r="E852" s="28">
        <v>9.8500000000000004E-2</v>
      </c>
      <c r="F852" s="29">
        <v>478.04</v>
      </c>
      <c r="G852" s="29">
        <v>47.086939999999998</v>
      </c>
    </row>
    <row r="853" spans="1:7" ht="15" customHeight="1">
      <c r="A853" s="4"/>
      <c r="B853" s="4"/>
      <c r="C853" s="4"/>
      <c r="D853" s="4"/>
      <c r="E853" s="95" t="s">
        <v>443</v>
      </c>
      <c r="F853" s="95"/>
      <c r="G853" s="30">
        <v>47.09</v>
      </c>
    </row>
    <row r="854" spans="1:7" ht="15" customHeight="1">
      <c r="A854" s="4"/>
      <c r="B854" s="4"/>
      <c r="C854" s="4"/>
      <c r="D854" s="4"/>
      <c r="E854" s="96" t="s">
        <v>444</v>
      </c>
      <c r="F854" s="96"/>
      <c r="G854" s="9">
        <v>96.32</v>
      </c>
    </row>
    <row r="855" spans="1:7" ht="9.9499999999999993" customHeight="1">
      <c r="A855" s="4"/>
      <c r="B855" s="4"/>
      <c r="C855" s="4"/>
      <c r="D855" s="4"/>
      <c r="E855" s="92"/>
      <c r="F855" s="92"/>
      <c r="G855" s="92"/>
    </row>
    <row r="856" spans="1:7" ht="20.100000000000001" customHeight="1">
      <c r="A856" s="93" t="s">
        <v>372</v>
      </c>
      <c r="B856" s="93"/>
      <c r="C856" s="93"/>
      <c r="D856" s="93"/>
      <c r="E856" s="93"/>
      <c r="F856" s="93"/>
      <c r="G856" s="93"/>
    </row>
    <row r="857" spans="1:7" ht="15" customHeight="1">
      <c r="A857" s="94" t="s">
        <v>418</v>
      </c>
      <c r="B857" s="94"/>
      <c r="C857" s="25" t="s">
        <v>419</v>
      </c>
      <c r="D857" s="25" t="s">
        <v>420</v>
      </c>
      <c r="E857" s="25" t="s">
        <v>421</v>
      </c>
      <c r="F857" s="25" t="s">
        <v>422</v>
      </c>
      <c r="G857" s="25" t="s">
        <v>423</v>
      </c>
    </row>
    <row r="858" spans="1:7" ht="29.1" customHeight="1">
      <c r="A858" s="26" t="s">
        <v>605</v>
      </c>
      <c r="B858" s="27" t="s">
        <v>606</v>
      </c>
      <c r="C858" s="26" t="s">
        <v>21</v>
      </c>
      <c r="D858" s="26" t="s">
        <v>38</v>
      </c>
      <c r="E858" s="28">
        <v>4</v>
      </c>
      <c r="F858" s="29">
        <v>0.39</v>
      </c>
      <c r="G858" s="29">
        <v>1.56</v>
      </c>
    </row>
    <row r="859" spans="1:7" ht="21" customHeight="1">
      <c r="A859" s="26" t="s">
        <v>607</v>
      </c>
      <c r="B859" s="27" t="s">
        <v>608</v>
      </c>
      <c r="C859" s="26" t="s">
        <v>21</v>
      </c>
      <c r="D859" s="26" t="s">
        <v>38</v>
      </c>
      <c r="E859" s="28">
        <v>1</v>
      </c>
      <c r="F859" s="29">
        <v>132</v>
      </c>
      <c r="G859" s="29">
        <v>132</v>
      </c>
    </row>
    <row r="860" spans="1:7" ht="15" customHeight="1">
      <c r="A860" s="4"/>
      <c r="B860" s="4"/>
      <c r="C860" s="4"/>
      <c r="D860" s="4"/>
      <c r="E860" s="95" t="s">
        <v>433</v>
      </c>
      <c r="F860" s="95"/>
      <c r="G860" s="30">
        <v>133.56</v>
      </c>
    </row>
    <row r="861" spans="1:7" ht="15" customHeight="1">
      <c r="A861" s="94" t="s">
        <v>434</v>
      </c>
      <c r="B861" s="94"/>
      <c r="C861" s="25" t="s">
        <v>419</v>
      </c>
      <c r="D861" s="25" t="s">
        <v>420</v>
      </c>
      <c r="E861" s="25" t="s">
        <v>421</v>
      </c>
      <c r="F861" s="25" t="s">
        <v>422</v>
      </c>
      <c r="G861" s="25" t="s">
        <v>423</v>
      </c>
    </row>
    <row r="862" spans="1:7" ht="15" customHeight="1">
      <c r="A862" s="26" t="s">
        <v>437</v>
      </c>
      <c r="B862" s="27" t="s">
        <v>438</v>
      </c>
      <c r="C862" s="26" t="s">
        <v>21</v>
      </c>
      <c r="D862" s="26" t="s">
        <v>216</v>
      </c>
      <c r="E862" s="28">
        <v>0.4</v>
      </c>
      <c r="F862" s="29">
        <v>22.95</v>
      </c>
      <c r="G862" s="29">
        <v>9.18</v>
      </c>
    </row>
    <row r="863" spans="1:7" ht="18" customHeight="1">
      <c r="A863" s="4"/>
      <c r="B863" s="4"/>
      <c r="C863" s="4"/>
      <c r="D863" s="4"/>
      <c r="E863" s="95" t="s">
        <v>439</v>
      </c>
      <c r="F863" s="95"/>
      <c r="G863" s="30">
        <v>9.18</v>
      </c>
    </row>
    <row r="864" spans="1:7" ht="15" customHeight="1">
      <c r="A864" s="4"/>
      <c r="B864" s="4"/>
      <c r="C864" s="4"/>
      <c r="D864" s="4"/>
      <c r="E864" s="96" t="s">
        <v>444</v>
      </c>
      <c r="F864" s="96"/>
      <c r="G864" s="9">
        <v>142.74</v>
      </c>
    </row>
    <row r="865" spans="1:7" ht="9.9499999999999993" customHeight="1">
      <c r="A865" s="4"/>
      <c r="B865" s="4"/>
      <c r="C865" s="4"/>
      <c r="D865" s="4"/>
      <c r="E865" s="92"/>
      <c r="F865" s="92"/>
      <c r="G865" s="92"/>
    </row>
    <row r="866" spans="1:7" ht="20.100000000000001" customHeight="1">
      <c r="A866" s="93" t="s">
        <v>374</v>
      </c>
      <c r="B866" s="93"/>
      <c r="C866" s="93"/>
      <c r="D866" s="93"/>
      <c r="E866" s="93"/>
      <c r="F866" s="93"/>
      <c r="G866" s="93"/>
    </row>
    <row r="867" spans="1:7" ht="15" customHeight="1">
      <c r="A867" s="94" t="s">
        <v>418</v>
      </c>
      <c r="B867" s="94"/>
      <c r="C867" s="25" t="s">
        <v>419</v>
      </c>
      <c r="D867" s="25" t="s">
        <v>420</v>
      </c>
      <c r="E867" s="25" t="s">
        <v>421</v>
      </c>
      <c r="F867" s="25" t="s">
        <v>422</v>
      </c>
      <c r="G867" s="25" t="s">
        <v>423</v>
      </c>
    </row>
    <row r="868" spans="1:7" ht="15" customHeight="1">
      <c r="A868" s="26" t="s">
        <v>609</v>
      </c>
      <c r="B868" s="27" t="s">
        <v>610</v>
      </c>
      <c r="C868" s="26" t="s">
        <v>21</v>
      </c>
      <c r="D868" s="26" t="s">
        <v>428</v>
      </c>
      <c r="E868" s="28">
        <v>0.106</v>
      </c>
      <c r="F868" s="29">
        <v>2.67</v>
      </c>
      <c r="G868" s="29">
        <v>0.28301999999999999</v>
      </c>
    </row>
    <row r="869" spans="1:7" ht="15" customHeight="1">
      <c r="A869" s="4"/>
      <c r="B869" s="4"/>
      <c r="C869" s="4"/>
      <c r="D869" s="4"/>
      <c r="E869" s="95" t="s">
        <v>433</v>
      </c>
      <c r="F869" s="95"/>
      <c r="G869" s="30">
        <v>0.28000000000000003</v>
      </c>
    </row>
    <row r="870" spans="1:7" ht="15" customHeight="1">
      <c r="A870" s="94" t="s">
        <v>434</v>
      </c>
      <c r="B870" s="94"/>
      <c r="C870" s="25" t="s">
        <v>419</v>
      </c>
      <c r="D870" s="25" t="s">
        <v>420</v>
      </c>
      <c r="E870" s="25" t="s">
        <v>421</v>
      </c>
      <c r="F870" s="25" t="s">
        <v>422</v>
      </c>
      <c r="G870" s="25" t="s">
        <v>423</v>
      </c>
    </row>
    <row r="871" spans="1:7" ht="15" customHeight="1">
      <c r="A871" s="26" t="s">
        <v>611</v>
      </c>
      <c r="B871" s="27" t="s">
        <v>612</v>
      </c>
      <c r="C871" s="26" t="s">
        <v>21</v>
      </c>
      <c r="D871" s="26" t="s">
        <v>216</v>
      </c>
      <c r="E871" s="28">
        <v>3.6999999999999998E-2</v>
      </c>
      <c r="F871" s="29">
        <v>30.01</v>
      </c>
      <c r="G871" s="29">
        <v>1.1103700000000001</v>
      </c>
    </row>
    <row r="872" spans="1:7" ht="15" customHeight="1">
      <c r="A872" s="26" t="s">
        <v>437</v>
      </c>
      <c r="B872" s="27" t="s">
        <v>438</v>
      </c>
      <c r="C872" s="26" t="s">
        <v>21</v>
      </c>
      <c r="D872" s="26" t="s">
        <v>216</v>
      </c>
      <c r="E872" s="28">
        <v>1.6E-2</v>
      </c>
      <c r="F872" s="29">
        <v>22.95</v>
      </c>
      <c r="G872" s="29">
        <v>0.36720000000000003</v>
      </c>
    </row>
    <row r="873" spans="1:7" ht="18" customHeight="1">
      <c r="A873" s="4"/>
      <c r="B873" s="4"/>
      <c r="C873" s="4"/>
      <c r="D873" s="4"/>
      <c r="E873" s="95" t="s">
        <v>439</v>
      </c>
      <c r="F873" s="95"/>
      <c r="G873" s="30">
        <v>1.48</v>
      </c>
    </row>
    <row r="874" spans="1:7" ht="15" customHeight="1">
      <c r="A874" s="4"/>
      <c r="B874" s="4"/>
      <c r="C874" s="4"/>
      <c r="D874" s="4"/>
      <c r="E874" s="96" t="s">
        <v>444</v>
      </c>
      <c r="F874" s="96"/>
      <c r="G874" s="9">
        <v>1.75</v>
      </c>
    </row>
    <row r="875" spans="1:7" ht="9.9499999999999993" customHeight="1">
      <c r="A875" s="4"/>
      <c r="B875" s="4"/>
      <c r="C875" s="4"/>
      <c r="D875" s="4"/>
      <c r="E875" s="92"/>
      <c r="F875" s="92"/>
      <c r="G875" s="92"/>
    </row>
    <row r="876" spans="1:7" ht="20.100000000000001" customHeight="1">
      <c r="A876" s="93" t="s">
        <v>376</v>
      </c>
      <c r="B876" s="93"/>
      <c r="C876" s="93"/>
      <c r="D876" s="93"/>
      <c r="E876" s="93"/>
      <c r="F876" s="93"/>
      <c r="G876" s="93"/>
    </row>
    <row r="877" spans="1:7" ht="15" customHeight="1">
      <c r="A877" s="94" t="s">
        <v>434</v>
      </c>
      <c r="B877" s="94"/>
      <c r="C877" s="25" t="s">
        <v>419</v>
      </c>
      <c r="D877" s="25" t="s">
        <v>420</v>
      </c>
      <c r="E877" s="25" t="s">
        <v>421</v>
      </c>
      <c r="F877" s="25" t="s">
        <v>422</v>
      </c>
      <c r="G877" s="25" t="s">
        <v>423</v>
      </c>
    </row>
    <row r="878" spans="1:7" ht="15" customHeight="1">
      <c r="A878" s="26" t="s">
        <v>437</v>
      </c>
      <c r="B878" s="27" t="s">
        <v>438</v>
      </c>
      <c r="C878" s="26" t="s">
        <v>21</v>
      </c>
      <c r="D878" s="26" t="s">
        <v>216</v>
      </c>
      <c r="E878" s="28">
        <v>0.3</v>
      </c>
      <c r="F878" s="29">
        <v>22.95</v>
      </c>
      <c r="G878" s="29">
        <v>6.89</v>
      </c>
    </row>
    <row r="879" spans="1:7" ht="18" customHeight="1">
      <c r="A879" s="4"/>
      <c r="B879" s="4"/>
      <c r="C879" s="4"/>
      <c r="D879" s="4"/>
      <c r="E879" s="95" t="s">
        <v>439</v>
      </c>
      <c r="F879" s="95"/>
      <c r="G879" s="30">
        <v>6.89</v>
      </c>
    </row>
    <row r="880" spans="1:7" ht="15" customHeight="1">
      <c r="A880" s="4"/>
      <c r="B880" s="4"/>
      <c r="C880" s="4"/>
      <c r="D880" s="4"/>
      <c r="E880" s="96" t="s">
        <v>444</v>
      </c>
      <c r="F880" s="96"/>
      <c r="G880" s="9">
        <v>6.89</v>
      </c>
    </row>
    <row r="881" spans="1:7" ht="9.9499999999999993" customHeight="1">
      <c r="A881" s="4"/>
      <c r="B881" s="4"/>
      <c r="C881" s="4"/>
      <c r="D881" s="4"/>
      <c r="E881" s="92"/>
      <c r="F881" s="92"/>
      <c r="G881" s="92"/>
    </row>
    <row r="882" spans="1:7" ht="20.100000000000001" customHeight="1">
      <c r="A882" s="93" t="s">
        <v>380</v>
      </c>
      <c r="B882" s="93"/>
      <c r="C882" s="93"/>
      <c r="D882" s="93"/>
      <c r="E882" s="93"/>
      <c r="F882" s="93"/>
      <c r="G882" s="93"/>
    </row>
    <row r="883" spans="1:7" ht="15" customHeight="1">
      <c r="A883" s="94" t="s">
        <v>434</v>
      </c>
      <c r="B883" s="94"/>
      <c r="C883" s="25" t="s">
        <v>419</v>
      </c>
      <c r="D883" s="25" t="s">
        <v>420</v>
      </c>
      <c r="E883" s="25" t="s">
        <v>421</v>
      </c>
      <c r="F883" s="25" t="s">
        <v>422</v>
      </c>
      <c r="G883" s="25" t="s">
        <v>423</v>
      </c>
    </row>
    <row r="884" spans="1:7" ht="15" customHeight="1">
      <c r="A884" s="26" t="s">
        <v>437</v>
      </c>
      <c r="B884" s="27" t="s">
        <v>438</v>
      </c>
      <c r="C884" s="26" t="s">
        <v>21</v>
      </c>
      <c r="D884" s="26" t="s">
        <v>216</v>
      </c>
      <c r="E884" s="28">
        <v>3.9557666999999999</v>
      </c>
      <c r="F884" s="29">
        <v>22.95</v>
      </c>
      <c r="G884" s="29">
        <v>90.784845765</v>
      </c>
    </row>
    <row r="885" spans="1:7" ht="18" customHeight="1">
      <c r="A885" s="4"/>
      <c r="B885" s="4"/>
      <c r="C885" s="4"/>
      <c r="D885" s="4"/>
      <c r="E885" s="95" t="s">
        <v>439</v>
      </c>
      <c r="F885" s="95"/>
      <c r="G885" s="30">
        <v>90.78</v>
      </c>
    </row>
    <row r="886" spans="1:7" ht="15" customHeight="1">
      <c r="A886" s="4"/>
      <c r="B886" s="4"/>
      <c r="C886" s="4"/>
      <c r="D886" s="4"/>
      <c r="E886" s="96" t="s">
        <v>444</v>
      </c>
      <c r="F886" s="96"/>
      <c r="G886" s="9">
        <v>90.78</v>
      </c>
    </row>
    <row r="887" spans="1:7" ht="9.9499999999999993" customHeight="1">
      <c r="A887" s="4"/>
      <c r="B887" s="4"/>
      <c r="C887" s="4"/>
      <c r="D887" s="4"/>
      <c r="E887" s="92"/>
      <c r="F887" s="92"/>
      <c r="G887" s="92"/>
    </row>
    <row r="888" spans="1:7" ht="20.100000000000001" customHeight="1">
      <c r="A888" s="93" t="s">
        <v>384</v>
      </c>
      <c r="B888" s="93"/>
      <c r="C888" s="93"/>
      <c r="D888" s="93"/>
      <c r="E888" s="93"/>
      <c r="F888" s="93"/>
      <c r="G888" s="93"/>
    </row>
    <row r="889" spans="1:7" ht="15" customHeight="1">
      <c r="A889" s="94" t="s">
        <v>434</v>
      </c>
      <c r="B889" s="94"/>
      <c r="C889" s="25" t="s">
        <v>419</v>
      </c>
      <c r="D889" s="25" t="s">
        <v>420</v>
      </c>
      <c r="E889" s="25" t="s">
        <v>421</v>
      </c>
      <c r="F889" s="25" t="s">
        <v>422</v>
      </c>
      <c r="G889" s="25" t="s">
        <v>423</v>
      </c>
    </row>
    <row r="890" spans="1:7" ht="15" customHeight="1">
      <c r="A890" s="26" t="s">
        <v>510</v>
      </c>
      <c r="B890" s="27" t="s">
        <v>511</v>
      </c>
      <c r="C890" s="26" t="s">
        <v>21</v>
      </c>
      <c r="D890" s="26" t="s">
        <v>216</v>
      </c>
      <c r="E890" s="28">
        <v>5.0830000000000002</v>
      </c>
      <c r="F890" s="29">
        <v>28.34</v>
      </c>
      <c r="G890" s="29">
        <v>144.05222000000001</v>
      </c>
    </row>
    <row r="891" spans="1:7" ht="15" customHeight="1">
      <c r="A891" s="26" t="s">
        <v>437</v>
      </c>
      <c r="B891" s="27" t="s">
        <v>438</v>
      </c>
      <c r="C891" s="26" t="s">
        <v>21</v>
      </c>
      <c r="D891" s="26" t="s">
        <v>216</v>
      </c>
      <c r="E891" s="28">
        <v>1.8380000000000001</v>
      </c>
      <c r="F891" s="29">
        <v>22.95</v>
      </c>
      <c r="G891" s="29">
        <v>42.182099999999998</v>
      </c>
    </row>
    <row r="892" spans="1:7" ht="18" customHeight="1">
      <c r="A892" s="4"/>
      <c r="B892" s="4"/>
      <c r="C892" s="4"/>
      <c r="D892" s="4"/>
      <c r="E892" s="95" t="s">
        <v>439</v>
      </c>
      <c r="F892" s="95"/>
      <c r="G892" s="30">
        <v>186.23</v>
      </c>
    </row>
    <row r="893" spans="1:7" ht="15" customHeight="1">
      <c r="A893" s="94" t="s">
        <v>440</v>
      </c>
      <c r="B893" s="94"/>
      <c r="C893" s="25" t="s">
        <v>419</v>
      </c>
      <c r="D893" s="25" t="s">
        <v>420</v>
      </c>
      <c r="E893" s="25" t="s">
        <v>421</v>
      </c>
      <c r="F893" s="25" t="s">
        <v>422</v>
      </c>
      <c r="G893" s="25" t="s">
        <v>423</v>
      </c>
    </row>
    <row r="894" spans="1:7" ht="29.1" customHeight="1">
      <c r="A894" s="26" t="s">
        <v>585</v>
      </c>
      <c r="B894" s="27" t="s">
        <v>586</v>
      </c>
      <c r="C894" s="26" t="s">
        <v>21</v>
      </c>
      <c r="D894" s="26" t="s">
        <v>47</v>
      </c>
      <c r="E894" s="28">
        <v>1.38</v>
      </c>
      <c r="F894" s="29">
        <v>398.32</v>
      </c>
      <c r="G894" s="29">
        <v>549.6816</v>
      </c>
    </row>
    <row r="895" spans="1:7" ht="15" customHeight="1">
      <c r="A895" s="4"/>
      <c r="B895" s="4"/>
      <c r="C895" s="4"/>
      <c r="D895" s="4"/>
      <c r="E895" s="95" t="s">
        <v>443</v>
      </c>
      <c r="F895" s="95"/>
      <c r="G895" s="30">
        <v>549.67999999999995</v>
      </c>
    </row>
    <row r="896" spans="1:7" ht="15" customHeight="1">
      <c r="A896" s="4"/>
      <c r="B896" s="4"/>
      <c r="C896" s="4"/>
      <c r="D896" s="4"/>
      <c r="E896" s="96" t="s">
        <v>444</v>
      </c>
      <c r="F896" s="96"/>
      <c r="G896" s="9">
        <v>735.91</v>
      </c>
    </row>
    <row r="897" spans="1:7" ht="9.9499999999999993" customHeight="1">
      <c r="A897" s="4"/>
      <c r="B897" s="4"/>
      <c r="C897" s="4"/>
      <c r="D897" s="4"/>
      <c r="E897" s="92"/>
      <c r="F897" s="92"/>
      <c r="G897" s="92"/>
    </row>
    <row r="898" spans="1:7" ht="20.100000000000001" customHeight="1">
      <c r="A898" s="93" t="s">
        <v>386</v>
      </c>
      <c r="B898" s="93"/>
      <c r="C898" s="93"/>
      <c r="D898" s="93"/>
      <c r="E898" s="93"/>
      <c r="F898" s="93"/>
      <c r="G898" s="93"/>
    </row>
    <row r="899" spans="1:7" ht="15" customHeight="1">
      <c r="A899" s="94" t="s">
        <v>418</v>
      </c>
      <c r="B899" s="94"/>
      <c r="C899" s="25" t="s">
        <v>419</v>
      </c>
      <c r="D899" s="25" t="s">
        <v>420</v>
      </c>
      <c r="E899" s="25" t="s">
        <v>421</v>
      </c>
      <c r="F899" s="25" t="s">
        <v>422</v>
      </c>
      <c r="G899" s="25" t="s">
        <v>423</v>
      </c>
    </row>
    <row r="900" spans="1:7" ht="21" customHeight="1">
      <c r="A900" s="26" t="s">
        <v>506</v>
      </c>
      <c r="B900" s="27" t="s">
        <v>507</v>
      </c>
      <c r="C900" s="26" t="s">
        <v>21</v>
      </c>
      <c r="D900" s="26" t="s">
        <v>47</v>
      </c>
      <c r="E900" s="28">
        <v>4.1300000000000003E-2</v>
      </c>
      <c r="F900" s="29">
        <v>130</v>
      </c>
      <c r="G900" s="29">
        <v>5.37</v>
      </c>
    </row>
    <row r="901" spans="1:7" ht="29.1" customHeight="1">
      <c r="A901" s="26" t="s">
        <v>587</v>
      </c>
      <c r="B901" s="27" t="s">
        <v>588</v>
      </c>
      <c r="C901" s="26" t="s">
        <v>21</v>
      </c>
      <c r="D901" s="26" t="s">
        <v>38</v>
      </c>
      <c r="E901" s="28">
        <v>47</v>
      </c>
      <c r="F901" s="29">
        <v>0.7</v>
      </c>
      <c r="G901" s="29">
        <v>32.9</v>
      </c>
    </row>
    <row r="902" spans="1:7" ht="15" customHeight="1">
      <c r="A902" s="26" t="s">
        <v>589</v>
      </c>
      <c r="B902" s="27" t="s">
        <v>590</v>
      </c>
      <c r="C902" s="26" t="s">
        <v>21</v>
      </c>
      <c r="D902" s="26" t="s">
        <v>428</v>
      </c>
      <c r="E902" s="28">
        <v>6.19</v>
      </c>
      <c r="F902" s="29">
        <v>1.6</v>
      </c>
      <c r="G902" s="29">
        <v>9.9</v>
      </c>
    </row>
    <row r="903" spans="1:7" ht="15" customHeight="1">
      <c r="A903" s="26" t="s">
        <v>514</v>
      </c>
      <c r="B903" s="27" t="s">
        <v>515</v>
      </c>
      <c r="C903" s="26" t="s">
        <v>21</v>
      </c>
      <c r="D903" s="26" t="s">
        <v>428</v>
      </c>
      <c r="E903" s="28">
        <v>6.19</v>
      </c>
      <c r="F903" s="29">
        <v>0.7</v>
      </c>
      <c r="G903" s="29">
        <v>4.33</v>
      </c>
    </row>
    <row r="904" spans="1:7" ht="15" customHeight="1">
      <c r="A904" s="4"/>
      <c r="B904" s="4"/>
      <c r="C904" s="4"/>
      <c r="D904" s="4"/>
      <c r="E904" s="95" t="s">
        <v>433</v>
      </c>
      <c r="F904" s="95"/>
      <c r="G904" s="30">
        <v>52.5</v>
      </c>
    </row>
    <row r="905" spans="1:7" ht="15" customHeight="1">
      <c r="A905" s="94" t="s">
        <v>434</v>
      </c>
      <c r="B905" s="94"/>
      <c r="C905" s="25" t="s">
        <v>419</v>
      </c>
      <c r="D905" s="25" t="s">
        <v>420</v>
      </c>
      <c r="E905" s="25" t="s">
        <v>421</v>
      </c>
      <c r="F905" s="25" t="s">
        <v>422</v>
      </c>
      <c r="G905" s="25" t="s">
        <v>423</v>
      </c>
    </row>
    <row r="906" spans="1:7" ht="15" customHeight="1">
      <c r="A906" s="26" t="s">
        <v>510</v>
      </c>
      <c r="B906" s="27" t="s">
        <v>511</v>
      </c>
      <c r="C906" s="26" t="s">
        <v>21</v>
      </c>
      <c r="D906" s="26" t="s">
        <v>216</v>
      </c>
      <c r="E906" s="28">
        <v>1.5</v>
      </c>
      <c r="F906" s="29">
        <v>28.34</v>
      </c>
      <c r="G906" s="29">
        <v>42.51</v>
      </c>
    </row>
    <row r="907" spans="1:7" ht="15" customHeight="1">
      <c r="A907" s="26" t="s">
        <v>437</v>
      </c>
      <c r="B907" s="27" t="s">
        <v>438</v>
      </c>
      <c r="C907" s="26" t="s">
        <v>21</v>
      </c>
      <c r="D907" s="26" t="s">
        <v>216</v>
      </c>
      <c r="E907" s="28">
        <v>1.84</v>
      </c>
      <c r="F907" s="29">
        <v>22.95</v>
      </c>
      <c r="G907" s="29">
        <v>42.23</v>
      </c>
    </row>
    <row r="908" spans="1:7" ht="18" customHeight="1">
      <c r="A908" s="4"/>
      <c r="B908" s="4"/>
      <c r="C908" s="4"/>
      <c r="D908" s="4"/>
      <c r="E908" s="95" t="s">
        <v>439</v>
      </c>
      <c r="F908" s="95"/>
      <c r="G908" s="30">
        <v>84.74</v>
      </c>
    </row>
    <row r="909" spans="1:7" ht="15" customHeight="1">
      <c r="A909" s="4"/>
      <c r="B909" s="4"/>
      <c r="C909" s="4"/>
      <c r="D909" s="4"/>
      <c r="E909" s="96" t="s">
        <v>444</v>
      </c>
      <c r="F909" s="96"/>
      <c r="G909" s="9">
        <v>137.24</v>
      </c>
    </row>
    <row r="910" spans="1:7" ht="9.9499999999999993" customHeight="1">
      <c r="A910" s="4"/>
      <c r="B910" s="4"/>
      <c r="C910" s="4"/>
      <c r="D910" s="4"/>
      <c r="E910" s="92"/>
      <c r="F910" s="92"/>
      <c r="G910" s="92"/>
    </row>
    <row r="911" spans="1:7" ht="20.100000000000001" customHeight="1">
      <c r="A911" s="93" t="s">
        <v>391</v>
      </c>
      <c r="B911" s="93"/>
      <c r="C911" s="93"/>
      <c r="D911" s="93"/>
      <c r="E911" s="93"/>
      <c r="F911" s="93"/>
      <c r="G911" s="93"/>
    </row>
    <row r="912" spans="1:7" ht="15" customHeight="1">
      <c r="A912" s="94" t="s">
        <v>434</v>
      </c>
      <c r="B912" s="94"/>
      <c r="C912" s="25" t="s">
        <v>419</v>
      </c>
      <c r="D912" s="25" t="s">
        <v>420</v>
      </c>
      <c r="E912" s="25" t="s">
        <v>421</v>
      </c>
      <c r="F912" s="25" t="s">
        <v>422</v>
      </c>
      <c r="G912" s="25" t="s">
        <v>423</v>
      </c>
    </row>
    <row r="913" spans="1:7" ht="15" customHeight="1">
      <c r="A913" s="26" t="s">
        <v>510</v>
      </c>
      <c r="B913" s="27" t="s">
        <v>511</v>
      </c>
      <c r="C913" s="26" t="s">
        <v>21</v>
      </c>
      <c r="D913" s="26" t="s">
        <v>216</v>
      </c>
      <c r="E913" s="28">
        <v>0.1394</v>
      </c>
      <c r="F913" s="29">
        <v>28.34</v>
      </c>
      <c r="G913" s="29">
        <v>3.950596</v>
      </c>
    </row>
    <row r="914" spans="1:7" ht="15" customHeight="1">
      <c r="A914" s="26" t="s">
        <v>437</v>
      </c>
      <c r="B914" s="27" t="s">
        <v>438</v>
      </c>
      <c r="C914" s="26" t="s">
        <v>21</v>
      </c>
      <c r="D914" s="26" t="s">
        <v>216</v>
      </c>
      <c r="E914" s="28">
        <v>4.65E-2</v>
      </c>
      <c r="F914" s="29">
        <v>22.95</v>
      </c>
      <c r="G914" s="29">
        <v>1.067175</v>
      </c>
    </row>
    <row r="915" spans="1:7" ht="18" customHeight="1">
      <c r="A915" s="4"/>
      <c r="B915" s="4"/>
      <c r="C915" s="4"/>
      <c r="D915" s="4"/>
      <c r="E915" s="95" t="s">
        <v>439</v>
      </c>
      <c r="F915" s="95"/>
      <c r="G915" s="30">
        <v>5.0199999999999996</v>
      </c>
    </row>
    <row r="916" spans="1:7" ht="15" customHeight="1">
      <c r="A916" s="94" t="s">
        <v>440</v>
      </c>
      <c r="B916" s="94"/>
      <c r="C916" s="25" t="s">
        <v>419</v>
      </c>
      <c r="D916" s="25" t="s">
        <v>420</v>
      </c>
      <c r="E916" s="25" t="s">
        <v>421</v>
      </c>
      <c r="F916" s="25" t="s">
        <v>422</v>
      </c>
      <c r="G916" s="25" t="s">
        <v>423</v>
      </c>
    </row>
    <row r="917" spans="1:7" ht="29.1" customHeight="1">
      <c r="A917" s="26" t="s">
        <v>591</v>
      </c>
      <c r="B917" s="27" t="s">
        <v>592</v>
      </c>
      <c r="C917" s="26" t="s">
        <v>21</v>
      </c>
      <c r="D917" s="26" t="s">
        <v>47</v>
      </c>
      <c r="E917" s="28">
        <v>3.7000000000000002E-3</v>
      </c>
      <c r="F917" s="29">
        <v>672.52</v>
      </c>
      <c r="G917" s="29">
        <v>2.488324</v>
      </c>
    </row>
    <row r="918" spans="1:7" ht="15" customHeight="1">
      <c r="A918" s="4"/>
      <c r="B918" s="4"/>
      <c r="C918" s="4"/>
      <c r="D918" s="4"/>
      <c r="E918" s="95" t="s">
        <v>443</v>
      </c>
      <c r="F918" s="95"/>
      <c r="G918" s="30">
        <v>2.4900000000000002</v>
      </c>
    </row>
    <row r="919" spans="1:7" ht="15" customHeight="1">
      <c r="A919" s="4"/>
      <c r="B919" s="4"/>
      <c r="C919" s="4"/>
      <c r="D919" s="4"/>
      <c r="E919" s="96" t="s">
        <v>444</v>
      </c>
      <c r="F919" s="96"/>
      <c r="G919" s="9">
        <v>7.49</v>
      </c>
    </row>
    <row r="920" spans="1:7" ht="9.9499999999999993" customHeight="1">
      <c r="A920" s="4"/>
      <c r="B920" s="4"/>
      <c r="C920" s="4"/>
      <c r="D920" s="4"/>
      <c r="E920" s="92"/>
      <c r="F920" s="92"/>
      <c r="G920" s="92"/>
    </row>
    <row r="921" spans="1:7" ht="20.100000000000001" customHeight="1">
      <c r="A921" s="93" t="s">
        <v>393</v>
      </c>
      <c r="B921" s="93"/>
      <c r="C921" s="93"/>
      <c r="D921" s="93"/>
      <c r="E921" s="93"/>
      <c r="F921" s="93"/>
      <c r="G921" s="93"/>
    </row>
    <row r="922" spans="1:7" ht="15" customHeight="1">
      <c r="A922" s="94" t="s">
        <v>418</v>
      </c>
      <c r="B922" s="94"/>
      <c r="C922" s="25" t="s">
        <v>419</v>
      </c>
      <c r="D922" s="25" t="s">
        <v>420</v>
      </c>
      <c r="E922" s="25" t="s">
        <v>421</v>
      </c>
      <c r="F922" s="25" t="s">
        <v>422</v>
      </c>
      <c r="G922" s="25" t="s">
        <v>423</v>
      </c>
    </row>
    <row r="923" spans="1:7" ht="21" customHeight="1">
      <c r="A923" s="26" t="s">
        <v>593</v>
      </c>
      <c r="B923" s="27" t="s">
        <v>594</v>
      </c>
      <c r="C923" s="26" t="s">
        <v>21</v>
      </c>
      <c r="D923" s="26" t="s">
        <v>23</v>
      </c>
      <c r="E923" s="28">
        <v>0.15809999999999999</v>
      </c>
      <c r="F923" s="29">
        <v>18.27</v>
      </c>
      <c r="G923" s="29">
        <v>2.888487</v>
      </c>
    </row>
    <row r="924" spans="1:7" ht="15" customHeight="1">
      <c r="A924" s="4"/>
      <c r="B924" s="4"/>
      <c r="C924" s="4"/>
      <c r="D924" s="4"/>
      <c r="E924" s="95" t="s">
        <v>433</v>
      </c>
      <c r="F924" s="95"/>
      <c r="G924" s="30">
        <v>2.89</v>
      </c>
    </row>
    <row r="925" spans="1:7" ht="15" customHeight="1">
      <c r="A925" s="94" t="s">
        <v>434</v>
      </c>
      <c r="B925" s="94"/>
      <c r="C925" s="25" t="s">
        <v>419</v>
      </c>
      <c r="D925" s="25" t="s">
        <v>420</v>
      </c>
      <c r="E925" s="25" t="s">
        <v>421</v>
      </c>
      <c r="F925" s="25" t="s">
        <v>422</v>
      </c>
      <c r="G925" s="25" t="s">
        <v>423</v>
      </c>
    </row>
    <row r="926" spans="1:7" ht="15" customHeight="1">
      <c r="A926" s="26" t="s">
        <v>510</v>
      </c>
      <c r="B926" s="27" t="s">
        <v>511</v>
      </c>
      <c r="C926" s="26" t="s">
        <v>21</v>
      </c>
      <c r="D926" s="26" t="s">
        <v>216</v>
      </c>
      <c r="E926" s="28">
        <v>0.40899999999999997</v>
      </c>
      <c r="F926" s="29">
        <v>28.34</v>
      </c>
      <c r="G926" s="29">
        <v>11.591060000000001</v>
      </c>
    </row>
    <row r="927" spans="1:7" ht="15" customHeight="1">
      <c r="A927" s="26" t="s">
        <v>437</v>
      </c>
      <c r="B927" s="27" t="s">
        <v>438</v>
      </c>
      <c r="C927" s="26" t="s">
        <v>21</v>
      </c>
      <c r="D927" s="26" t="s">
        <v>216</v>
      </c>
      <c r="E927" s="28">
        <v>0.40899999999999997</v>
      </c>
      <c r="F927" s="29">
        <v>22.95</v>
      </c>
      <c r="G927" s="29">
        <v>9.3865499999999997</v>
      </c>
    </row>
    <row r="928" spans="1:7" ht="18" customHeight="1">
      <c r="A928" s="4"/>
      <c r="B928" s="4"/>
      <c r="C928" s="4"/>
      <c r="D928" s="4"/>
      <c r="E928" s="95" t="s">
        <v>439</v>
      </c>
      <c r="F928" s="95"/>
      <c r="G928" s="30">
        <v>20.98</v>
      </c>
    </row>
    <row r="929" spans="1:7" ht="15" customHeight="1">
      <c r="A929" s="94" t="s">
        <v>440</v>
      </c>
      <c r="B929" s="94"/>
      <c r="C929" s="25" t="s">
        <v>419</v>
      </c>
      <c r="D929" s="25" t="s">
        <v>420</v>
      </c>
      <c r="E929" s="25" t="s">
        <v>421</v>
      </c>
      <c r="F929" s="25" t="s">
        <v>422</v>
      </c>
      <c r="G929" s="25" t="s">
        <v>423</v>
      </c>
    </row>
    <row r="930" spans="1:7" ht="38.1" customHeight="1">
      <c r="A930" s="26" t="s">
        <v>595</v>
      </c>
      <c r="B930" s="27" t="s">
        <v>596</v>
      </c>
      <c r="C930" s="26" t="s">
        <v>21</v>
      </c>
      <c r="D930" s="26" t="s">
        <v>47</v>
      </c>
      <c r="E930" s="28">
        <v>2.93E-2</v>
      </c>
      <c r="F930" s="29">
        <v>811.5</v>
      </c>
      <c r="G930" s="29">
        <v>23.776949999999999</v>
      </c>
    </row>
    <row r="931" spans="1:7" ht="15" customHeight="1">
      <c r="A931" s="4"/>
      <c r="B931" s="4"/>
      <c r="C931" s="4"/>
      <c r="D931" s="4"/>
      <c r="E931" s="95" t="s">
        <v>443</v>
      </c>
      <c r="F931" s="95"/>
      <c r="G931" s="30">
        <v>23.78</v>
      </c>
    </row>
    <row r="932" spans="1:7" ht="15" customHeight="1">
      <c r="A932" s="4"/>
      <c r="B932" s="4"/>
      <c r="C932" s="4"/>
      <c r="D932" s="4"/>
      <c r="E932" s="96" t="s">
        <v>444</v>
      </c>
      <c r="F932" s="96"/>
      <c r="G932" s="9">
        <v>47.62</v>
      </c>
    </row>
    <row r="933" spans="1:7" ht="9.9499999999999993" customHeight="1">
      <c r="A933" s="4"/>
      <c r="B933" s="4"/>
      <c r="C933" s="4"/>
      <c r="D933" s="4"/>
      <c r="E933" s="92"/>
      <c r="F933" s="92"/>
      <c r="G933" s="92"/>
    </row>
    <row r="934" spans="1:7" ht="20.100000000000001" customHeight="1">
      <c r="A934" s="93" t="s">
        <v>394</v>
      </c>
      <c r="B934" s="93"/>
      <c r="C934" s="93"/>
      <c r="D934" s="93"/>
      <c r="E934" s="93"/>
      <c r="F934" s="93"/>
      <c r="G934" s="93"/>
    </row>
    <row r="935" spans="1:7" ht="15" customHeight="1">
      <c r="A935" s="94" t="s">
        <v>418</v>
      </c>
      <c r="B935" s="94"/>
      <c r="C935" s="25" t="s">
        <v>419</v>
      </c>
      <c r="D935" s="25" t="s">
        <v>420</v>
      </c>
      <c r="E935" s="25" t="s">
        <v>421</v>
      </c>
      <c r="F935" s="25" t="s">
        <v>422</v>
      </c>
      <c r="G935" s="25" t="s">
        <v>423</v>
      </c>
    </row>
    <row r="936" spans="1:7" ht="29.1" customHeight="1">
      <c r="A936" s="26" t="s">
        <v>691</v>
      </c>
      <c r="B936" s="27" t="s">
        <v>692</v>
      </c>
      <c r="C936" s="26" t="s">
        <v>21</v>
      </c>
      <c r="D936" s="26" t="s">
        <v>47</v>
      </c>
      <c r="E936" s="28">
        <v>0.90859999999999996</v>
      </c>
      <c r="F936" s="29">
        <v>94.56</v>
      </c>
      <c r="G936" s="29">
        <v>85.917215999999996</v>
      </c>
    </row>
    <row r="937" spans="1:7" ht="15" customHeight="1">
      <c r="A937" s="4"/>
      <c r="B937" s="4"/>
      <c r="C937" s="4"/>
      <c r="D937" s="4"/>
      <c r="E937" s="95" t="s">
        <v>433</v>
      </c>
      <c r="F937" s="95"/>
      <c r="G937" s="30">
        <v>85.92</v>
      </c>
    </row>
    <row r="938" spans="1:7" ht="15" customHeight="1">
      <c r="A938" s="94" t="s">
        <v>434</v>
      </c>
      <c r="B938" s="94"/>
      <c r="C938" s="25" t="s">
        <v>419</v>
      </c>
      <c r="D938" s="25" t="s">
        <v>420</v>
      </c>
      <c r="E938" s="25" t="s">
        <v>421</v>
      </c>
      <c r="F938" s="25" t="s">
        <v>422</v>
      </c>
      <c r="G938" s="25" t="s">
        <v>423</v>
      </c>
    </row>
    <row r="939" spans="1:7" ht="15" customHeight="1">
      <c r="A939" s="26" t="s">
        <v>510</v>
      </c>
      <c r="B939" s="27" t="s">
        <v>511</v>
      </c>
      <c r="C939" s="26" t="s">
        <v>21</v>
      </c>
      <c r="D939" s="26" t="s">
        <v>216</v>
      </c>
      <c r="E939" s="28">
        <v>2.2158000000000002</v>
      </c>
      <c r="F939" s="29">
        <v>28.34</v>
      </c>
      <c r="G939" s="29">
        <v>62.795771999999999</v>
      </c>
    </row>
    <row r="940" spans="1:7" ht="15" customHeight="1">
      <c r="A940" s="26" t="s">
        <v>437</v>
      </c>
      <c r="B940" s="27" t="s">
        <v>438</v>
      </c>
      <c r="C940" s="26" t="s">
        <v>21</v>
      </c>
      <c r="D940" s="26" t="s">
        <v>216</v>
      </c>
      <c r="E940" s="28">
        <v>3.1021000000000001</v>
      </c>
      <c r="F940" s="29">
        <v>22.95</v>
      </c>
      <c r="G940" s="29">
        <v>71.193195000000003</v>
      </c>
    </row>
    <row r="941" spans="1:7" ht="18" customHeight="1">
      <c r="A941" s="4"/>
      <c r="B941" s="4"/>
      <c r="C941" s="4"/>
      <c r="D941" s="4"/>
      <c r="E941" s="95" t="s">
        <v>439</v>
      </c>
      <c r="F941" s="95"/>
      <c r="G941" s="30">
        <v>133.99</v>
      </c>
    </row>
    <row r="942" spans="1:7" ht="15" customHeight="1">
      <c r="A942" s="94" t="s">
        <v>440</v>
      </c>
      <c r="B942" s="94"/>
      <c r="C942" s="25" t="s">
        <v>419</v>
      </c>
      <c r="D942" s="25" t="s">
        <v>420</v>
      </c>
      <c r="E942" s="25" t="s">
        <v>421</v>
      </c>
      <c r="F942" s="25" t="s">
        <v>422</v>
      </c>
      <c r="G942" s="25" t="s">
        <v>423</v>
      </c>
    </row>
    <row r="943" spans="1:7" ht="21" customHeight="1">
      <c r="A943" s="26" t="s">
        <v>512</v>
      </c>
      <c r="B943" s="27" t="s">
        <v>513</v>
      </c>
      <c r="C943" s="26" t="s">
        <v>21</v>
      </c>
      <c r="D943" s="26" t="s">
        <v>47</v>
      </c>
      <c r="E943" s="28">
        <v>0.44119999999999998</v>
      </c>
      <c r="F943" s="29">
        <v>673.85</v>
      </c>
      <c r="G943" s="29">
        <v>297.30261999999999</v>
      </c>
    </row>
    <row r="944" spans="1:7" ht="15" customHeight="1">
      <c r="A944" s="4"/>
      <c r="B944" s="4"/>
      <c r="C944" s="4"/>
      <c r="D944" s="4"/>
      <c r="E944" s="95" t="s">
        <v>443</v>
      </c>
      <c r="F944" s="95"/>
      <c r="G944" s="30">
        <v>297.3</v>
      </c>
    </row>
    <row r="945" spans="1:7" ht="15" customHeight="1">
      <c r="A945" s="4"/>
      <c r="B945" s="4"/>
      <c r="C945" s="4"/>
      <c r="D945" s="4"/>
      <c r="E945" s="96" t="s">
        <v>444</v>
      </c>
      <c r="F945" s="96"/>
      <c r="G945" s="9">
        <v>517.19000000000005</v>
      </c>
    </row>
    <row r="946" spans="1:7" ht="9.9499999999999993" customHeight="1">
      <c r="A946" s="4"/>
      <c r="B946" s="4"/>
      <c r="C946" s="4"/>
      <c r="D946" s="4"/>
      <c r="E946" s="92"/>
      <c r="F946" s="92"/>
      <c r="G946" s="92"/>
    </row>
    <row r="947" spans="1:7" ht="20.100000000000001" customHeight="1">
      <c r="A947" s="93" t="s">
        <v>399</v>
      </c>
      <c r="B947" s="93"/>
      <c r="C947" s="93"/>
      <c r="D947" s="93"/>
      <c r="E947" s="93"/>
      <c r="F947" s="93"/>
      <c r="G947" s="93"/>
    </row>
    <row r="948" spans="1:7" ht="15" customHeight="1">
      <c r="A948" s="94" t="s">
        <v>471</v>
      </c>
      <c r="B948" s="94"/>
      <c r="C948" s="25" t="s">
        <v>419</v>
      </c>
      <c r="D948" s="25" t="s">
        <v>420</v>
      </c>
      <c r="E948" s="25" t="s">
        <v>421</v>
      </c>
      <c r="F948" s="25" t="s">
        <v>422</v>
      </c>
      <c r="G948" s="25" t="s">
        <v>423</v>
      </c>
    </row>
    <row r="949" spans="1:7" ht="45.95" customHeight="1">
      <c r="A949" s="26" t="s">
        <v>491</v>
      </c>
      <c r="B949" s="27" t="s">
        <v>492</v>
      </c>
      <c r="C949" s="26" t="s">
        <v>21</v>
      </c>
      <c r="D949" s="26" t="s">
        <v>474</v>
      </c>
      <c r="E949" s="28">
        <v>3.5999999999999999E-3</v>
      </c>
      <c r="F949" s="29">
        <v>72.84</v>
      </c>
      <c r="G949" s="29">
        <v>0.26222400000000001</v>
      </c>
    </row>
    <row r="950" spans="1:7" ht="45.95" customHeight="1">
      <c r="A950" s="26" t="s">
        <v>487</v>
      </c>
      <c r="B950" s="27" t="s">
        <v>488</v>
      </c>
      <c r="C950" s="26" t="s">
        <v>21</v>
      </c>
      <c r="D950" s="26" t="s">
        <v>477</v>
      </c>
      <c r="E950" s="28">
        <v>8.3000000000000001E-3</v>
      </c>
      <c r="F950" s="29">
        <v>275.47000000000003</v>
      </c>
      <c r="G950" s="29">
        <v>2.2864010000000001</v>
      </c>
    </row>
    <row r="951" spans="1:7" ht="18" customHeight="1">
      <c r="A951" s="4"/>
      <c r="B951" s="4"/>
      <c r="C951" s="4"/>
      <c r="D951" s="4"/>
      <c r="E951" s="95" t="s">
        <v>486</v>
      </c>
      <c r="F951" s="95"/>
      <c r="G951" s="30">
        <v>2.5499999999999998</v>
      </c>
    </row>
    <row r="952" spans="1:7" ht="15" customHeight="1">
      <c r="A952" s="4"/>
      <c r="B952" s="4"/>
      <c r="C952" s="4"/>
      <c r="D952" s="4"/>
      <c r="E952" s="96" t="s">
        <v>444</v>
      </c>
      <c r="F952" s="96"/>
      <c r="G952" s="9">
        <v>2.54</v>
      </c>
    </row>
    <row r="953" spans="1:7" ht="9.9499999999999993" customHeight="1">
      <c r="A953" s="4"/>
      <c r="B953" s="4"/>
      <c r="C953" s="4"/>
      <c r="D953" s="4"/>
      <c r="E953" s="92"/>
      <c r="F953" s="92"/>
      <c r="G953" s="92"/>
    </row>
    <row r="954" spans="1:7" ht="20.100000000000001" customHeight="1">
      <c r="A954" s="93" t="s">
        <v>402</v>
      </c>
      <c r="B954" s="93"/>
      <c r="C954" s="93"/>
      <c r="D954" s="93"/>
      <c r="E954" s="93"/>
      <c r="F954" s="93"/>
      <c r="G954" s="93"/>
    </row>
    <row r="955" spans="1:7" ht="15" customHeight="1">
      <c r="A955" s="94" t="s">
        <v>434</v>
      </c>
      <c r="B955" s="94"/>
      <c r="C955" s="25" t="s">
        <v>419</v>
      </c>
      <c r="D955" s="25" t="s">
        <v>420</v>
      </c>
      <c r="E955" s="25" t="s">
        <v>421</v>
      </c>
      <c r="F955" s="25" t="s">
        <v>422</v>
      </c>
      <c r="G955" s="25" t="s">
        <v>423</v>
      </c>
    </row>
    <row r="956" spans="1:7" ht="15" customHeight="1">
      <c r="A956" s="26" t="s">
        <v>437</v>
      </c>
      <c r="B956" s="27" t="s">
        <v>438</v>
      </c>
      <c r="C956" s="26" t="s">
        <v>21</v>
      </c>
      <c r="D956" s="26" t="s">
        <v>216</v>
      </c>
      <c r="E956" s="28">
        <v>4</v>
      </c>
      <c r="F956" s="29">
        <v>22.95</v>
      </c>
      <c r="G956" s="29">
        <v>91.8</v>
      </c>
    </row>
    <row r="957" spans="1:7" ht="18" customHeight="1">
      <c r="A957" s="4"/>
      <c r="B957" s="4"/>
      <c r="C957" s="4"/>
      <c r="D957" s="4"/>
      <c r="E957" s="95" t="s">
        <v>439</v>
      </c>
      <c r="F957" s="95"/>
      <c r="G957" s="30">
        <v>91.8</v>
      </c>
    </row>
    <row r="958" spans="1:7" ht="15" customHeight="1">
      <c r="A958" s="4"/>
      <c r="B958" s="4"/>
      <c r="C958" s="4"/>
      <c r="D958" s="4"/>
      <c r="E958" s="96" t="s">
        <v>444</v>
      </c>
      <c r="F958" s="96"/>
      <c r="G958" s="9">
        <v>91.8</v>
      </c>
    </row>
    <row r="959" spans="1:7" ht="9.9499999999999993" customHeight="1">
      <c r="A959" s="4"/>
      <c r="B959" s="4"/>
      <c r="C959" s="4"/>
      <c r="D959" s="4"/>
      <c r="E959" s="92"/>
      <c r="F959" s="92"/>
      <c r="G959" s="92"/>
    </row>
    <row r="960" spans="1:7" ht="20.100000000000001" customHeight="1">
      <c r="A960" s="93" t="s">
        <v>404</v>
      </c>
      <c r="B960" s="93"/>
      <c r="C960" s="93"/>
      <c r="D960" s="93"/>
      <c r="E960" s="93"/>
      <c r="F960" s="93"/>
      <c r="G960" s="93"/>
    </row>
    <row r="961" spans="1:7" ht="15" customHeight="1">
      <c r="A961" s="94" t="s">
        <v>418</v>
      </c>
      <c r="B961" s="94"/>
      <c r="C961" s="25" t="s">
        <v>419</v>
      </c>
      <c r="D961" s="25" t="s">
        <v>420</v>
      </c>
      <c r="E961" s="25" t="s">
        <v>421</v>
      </c>
      <c r="F961" s="25" t="s">
        <v>422</v>
      </c>
      <c r="G961" s="25" t="s">
        <v>423</v>
      </c>
    </row>
    <row r="962" spans="1:7" ht="15" customHeight="1">
      <c r="A962" s="26" t="s">
        <v>693</v>
      </c>
      <c r="B962" s="27" t="s">
        <v>694</v>
      </c>
      <c r="C962" s="26" t="s">
        <v>21</v>
      </c>
      <c r="D962" s="26" t="s">
        <v>428</v>
      </c>
      <c r="E962" s="28">
        <v>1.7000000000000001E-2</v>
      </c>
      <c r="F962" s="29">
        <v>22.96</v>
      </c>
      <c r="G962" s="29">
        <v>0.39032</v>
      </c>
    </row>
    <row r="963" spans="1:7" ht="29.1" customHeight="1">
      <c r="A963" s="26" t="s">
        <v>695</v>
      </c>
      <c r="B963" s="27" t="s">
        <v>696</v>
      </c>
      <c r="C963" s="26" t="s">
        <v>21</v>
      </c>
      <c r="D963" s="26" t="s">
        <v>23</v>
      </c>
      <c r="E963" s="28">
        <v>1.06</v>
      </c>
      <c r="F963" s="29">
        <v>7.36</v>
      </c>
      <c r="G963" s="29">
        <v>7.8015999999999996</v>
      </c>
    </row>
    <row r="964" spans="1:7" ht="21" customHeight="1">
      <c r="A964" s="26" t="s">
        <v>632</v>
      </c>
      <c r="B964" s="27" t="s">
        <v>633</v>
      </c>
      <c r="C964" s="26" t="s">
        <v>21</v>
      </c>
      <c r="D964" s="26" t="s">
        <v>47</v>
      </c>
      <c r="E964" s="28">
        <v>2.5399999999999999E-2</v>
      </c>
      <c r="F964" s="29">
        <v>116.15</v>
      </c>
      <c r="G964" s="29">
        <v>2.9502100000000002</v>
      </c>
    </row>
    <row r="965" spans="1:7" ht="21" customHeight="1">
      <c r="A965" s="26" t="s">
        <v>466</v>
      </c>
      <c r="B965" s="27" t="s">
        <v>467</v>
      </c>
      <c r="C965" s="26" t="s">
        <v>21</v>
      </c>
      <c r="D965" s="26" t="s">
        <v>63</v>
      </c>
      <c r="E965" s="28">
        <v>0.5</v>
      </c>
      <c r="F965" s="29">
        <v>13.26</v>
      </c>
      <c r="G965" s="29">
        <v>6.63</v>
      </c>
    </row>
    <row r="966" spans="1:7" ht="15" customHeight="1">
      <c r="A966" s="4"/>
      <c r="B966" s="4"/>
      <c r="C966" s="4"/>
      <c r="D966" s="4"/>
      <c r="E966" s="95" t="s">
        <v>433</v>
      </c>
      <c r="F966" s="95"/>
      <c r="G966" s="30">
        <v>17.77</v>
      </c>
    </row>
    <row r="967" spans="1:7" ht="15" customHeight="1">
      <c r="A967" s="94" t="s">
        <v>434</v>
      </c>
      <c r="B967" s="94"/>
      <c r="C967" s="25" t="s">
        <v>419</v>
      </c>
      <c r="D967" s="25" t="s">
        <v>420</v>
      </c>
      <c r="E967" s="25" t="s">
        <v>421</v>
      </c>
      <c r="F967" s="25" t="s">
        <v>422</v>
      </c>
      <c r="G967" s="25" t="s">
        <v>423</v>
      </c>
    </row>
    <row r="968" spans="1:7" ht="15" customHeight="1">
      <c r="A968" s="26" t="s">
        <v>437</v>
      </c>
      <c r="B968" s="27" t="s">
        <v>438</v>
      </c>
      <c r="C968" s="26" t="s">
        <v>21</v>
      </c>
      <c r="D968" s="26" t="s">
        <v>216</v>
      </c>
      <c r="E968" s="28">
        <v>0.51149999999999995</v>
      </c>
      <c r="F968" s="29">
        <v>22.95</v>
      </c>
      <c r="G968" s="29">
        <v>11.738925</v>
      </c>
    </row>
    <row r="969" spans="1:7" ht="18" customHeight="1">
      <c r="A969" s="4"/>
      <c r="B969" s="4"/>
      <c r="C969" s="4"/>
      <c r="D969" s="4"/>
      <c r="E969" s="95" t="s">
        <v>439</v>
      </c>
      <c r="F969" s="95"/>
      <c r="G969" s="30">
        <v>11.74</v>
      </c>
    </row>
    <row r="970" spans="1:7" ht="15" customHeight="1">
      <c r="A970" s="4"/>
      <c r="B970" s="4"/>
      <c r="C970" s="4"/>
      <c r="D970" s="4"/>
      <c r="E970" s="96" t="s">
        <v>444</v>
      </c>
      <c r="F970" s="96"/>
      <c r="G970" s="9">
        <v>29.5</v>
      </c>
    </row>
    <row r="971" spans="1:7" ht="9.9499999999999993" customHeight="1">
      <c r="A971" s="4"/>
      <c r="B971" s="4"/>
      <c r="C971" s="4"/>
      <c r="D971" s="4"/>
      <c r="E971" s="92"/>
      <c r="F971" s="92"/>
      <c r="G971" s="92"/>
    </row>
    <row r="972" spans="1:7" ht="20.100000000000001" customHeight="1">
      <c r="A972" s="93" t="s">
        <v>409</v>
      </c>
      <c r="B972" s="93"/>
      <c r="C972" s="93"/>
      <c r="D972" s="93"/>
      <c r="E972" s="93"/>
      <c r="F972" s="93"/>
      <c r="G972" s="93"/>
    </row>
    <row r="973" spans="1:7" ht="15" customHeight="1">
      <c r="A973" s="94" t="s">
        <v>697</v>
      </c>
      <c r="B973" s="94"/>
      <c r="C973" s="25" t="s">
        <v>419</v>
      </c>
      <c r="D973" s="25" t="s">
        <v>420</v>
      </c>
      <c r="E973" s="25" t="s">
        <v>421</v>
      </c>
      <c r="F973" s="25" t="s">
        <v>422</v>
      </c>
      <c r="G973" s="25" t="s">
        <v>423</v>
      </c>
    </row>
    <row r="974" spans="1:7" ht="21" customHeight="1">
      <c r="A974" s="26" t="s">
        <v>698</v>
      </c>
      <c r="B974" s="27" t="s">
        <v>699</v>
      </c>
      <c r="C974" s="26" t="s">
        <v>21</v>
      </c>
      <c r="D974" s="26" t="s">
        <v>216</v>
      </c>
      <c r="E974" s="28">
        <v>1</v>
      </c>
      <c r="F974" s="29">
        <v>1.28</v>
      </c>
      <c r="G974" s="29">
        <v>1.28</v>
      </c>
    </row>
    <row r="975" spans="1:7" ht="21" customHeight="1">
      <c r="A975" s="26" t="s">
        <v>700</v>
      </c>
      <c r="B975" s="27" t="s">
        <v>701</v>
      </c>
      <c r="C975" s="26" t="s">
        <v>21</v>
      </c>
      <c r="D975" s="26" t="s">
        <v>216</v>
      </c>
      <c r="E975" s="28">
        <v>1</v>
      </c>
      <c r="F975" s="29">
        <v>1.43</v>
      </c>
      <c r="G975" s="29">
        <v>1.43</v>
      </c>
    </row>
    <row r="976" spans="1:7" ht="21" customHeight="1">
      <c r="A976" s="26" t="s">
        <v>702</v>
      </c>
      <c r="B976" s="27" t="s">
        <v>703</v>
      </c>
      <c r="C976" s="26" t="s">
        <v>21</v>
      </c>
      <c r="D976" s="26" t="s">
        <v>216</v>
      </c>
      <c r="E976" s="28">
        <v>1</v>
      </c>
      <c r="F976" s="29">
        <v>0.08</v>
      </c>
      <c r="G976" s="29">
        <v>0.08</v>
      </c>
    </row>
    <row r="977" spans="1:7" ht="21" customHeight="1">
      <c r="A977" s="26" t="s">
        <v>704</v>
      </c>
      <c r="B977" s="27" t="s">
        <v>705</v>
      </c>
      <c r="C977" s="26" t="s">
        <v>21</v>
      </c>
      <c r="D977" s="26" t="s">
        <v>216</v>
      </c>
      <c r="E977" s="28">
        <v>1</v>
      </c>
      <c r="F977" s="29">
        <v>0.08</v>
      </c>
      <c r="G977" s="29">
        <v>0.08</v>
      </c>
    </row>
    <row r="978" spans="1:7" ht="15" customHeight="1">
      <c r="A978" s="4"/>
      <c r="B978" s="4"/>
      <c r="C978" s="4"/>
      <c r="D978" s="4"/>
      <c r="E978" s="95" t="s">
        <v>706</v>
      </c>
      <c r="F978" s="95"/>
      <c r="G978" s="30">
        <v>2.87</v>
      </c>
    </row>
    <row r="979" spans="1:7" ht="15" customHeight="1">
      <c r="A979" s="94" t="s">
        <v>707</v>
      </c>
      <c r="B979" s="94"/>
      <c r="C979" s="25" t="s">
        <v>419</v>
      </c>
      <c r="D979" s="25" t="s">
        <v>420</v>
      </c>
      <c r="E979" s="25" t="s">
        <v>421</v>
      </c>
      <c r="F979" s="25" t="s">
        <v>422</v>
      </c>
      <c r="G979" s="25" t="s">
        <v>423</v>
      </c>
    </row>
    <row r="980" spans="1:7" ht="15" customHeight="1">
      <c r="A980" s="26" t="s">
        <v>708</v>
      </c>
      <c r="B980" s="27" t="s">
        <v>709</v>
      </c>
      <c r="C980" s="26" t="s">
        <v>21</v>
      </c>
      <c r="D980" s="26" t="s">
        <v>216</v>
      </c>
      <c r="E980" s="28">
        <v>1</v>
      </c>
      <c r="F980" s="29">
        <v>32.630000000000003</v>
      </c>
      <c r="G980" s="29">
        <v>32.630000000000003</v>
      </c>
    </row>
    <row r="981" spans="1:7" ht="15" customHeight="1">
      <c r="A981" s="4"/>
      <c r="B981" s="4"/>
      <c r="C981" s="4"/>
      <c r="D981" s="4"/>
      <c r="E981" s="95" t="s">
        <v>710</v>
      </c>
      <c r="F981" s="95"/>
      <c r="G981" s="30">
        <v>32.630000000000003</v>
      </c>
    </row>
    <row r="982" spans="1:7" ht="15" customHeight="1">
      <c r="A982" s="94" t="s">
        <v>440</v>
      </c>
      <c r="B982" s="94"/>
      <c r="C982" s="25" t="s">
        <v>419</v>
      </c>
      <c r="D982" s="25" t="s">
        <v>420</v>
      </c>
      <c r="E982" s="25" t="s">
        <v>421</v>
      </c>
      <c r="F982" s="25" t="s">
        <v>422</v>
      </c>
      <c r="G982" s="25" t="s">
        <v>423</v>
      </c>
    </row>
    <row r="983" spans="1:7" ht="21" customHeight="1">
      <c r="A983" s="26" t="s">
        <v>711</v>
      </c>
      <c r="B983" s="27" t="s">
        <v>712</v>
      </c>
      <c r="C983" s="26" t="s">
        <v>21</v>
      </c>
      <c r="D983" s="26" t="s">
        <v>216</v>
      </c>
      <c r="E983" s="28">
        <v>1</v>
      </c>
      <c r="F983" s="29">
        <v>0.69</v>
      </c>
      <c r="G983" s="29">
        <v>0.69</v>
      </c>
    </row>
    <row r="984" spans="1:7" ht="15" customHeight="1">
      <c r="A984" s="4"/>
      <c r="B984" s="4"/>
      <c r="C984" s="4"/>
      <c r="D984" s="4"/>
      <c r="E984" s="95" t="s">
        <v>443</v>
      </c>
      <c r="F984" s="95"/>
      <c r="G984" s="30">
        <v>0.69</v>
      </c>
    </row>
    <row r="985" spans="1:7" ht="15" customHeight="1">
      <c r="A985" s="4"/>
      <c r="B985" s="4"/>
      <c r="C985" s="4"/>
      <c r="D985" s="4"/>
      <c r="E985" s="96" t="s">
        <v>444</v>
      </c>
      <c r="F985" s="96"/>
      <c r="G985" s="9">
        <v>36.19</v>
      </c>
    </row>
    <row r="986" spans="1:7" ht="9.9499999999999993" customHeight="1">
      <c r="A986" s="4"/>
      <c r="B986" s="4"/>
      <c r="C986" s="4"/>
      <c r="D986" s="4"/>
      <c r="E986" s="92"/>
      <c r="F986" s="92"/>
      <c r="G986" s="92"/>
    </row>
    <row r="987" spans="1:7" ht="20.100000000000001" customHeight="1">
      <c r="A987" s="93" t="s">
        <v>416</v>
      </c>
      <c r="B987" s="93"/>
      <c r="C987" s="93"/>
      <c r="D987" s="93"/>
      <c r="E987" s="93"/>
      <c r="F987" s="93"/>
      <c r="G987" s="93"/>
    </row>
    <row r="988" spans="1:7" ht="15" customHeight="1">
      <c r="A988" s="94" t="s">
        <v>697</v>
      </c>
      <c r="B988" s="94"/>
      <c r="C988" s="25" t="s">
        <v>419</v>
      </c>
      <c r="D988" s="25" t="s">
        <v>420</v>
      </c>
      <c r="E988" s="25" t="s">
        <v>421</v>
      </c>
      <c r="F988" s="25" t="s">
        <v>422</v>
      </c>
      <c r="G988" s="25" t="s">
        <v>423</v>
      </c>
    </row>
    <row r="989" spans="1:7" ht="21" customHeight="1">
      <c r="A989" s="26" t="s">
        <v>713</v>
      </c>
      <c r="B989" s="27" t="s">
        <v>714</v>
      </c>
      <c r="C989" s="26" t="s">
        <v>21</v>
      </c>
      <c r="D989" s="26" t="s">
        <v>216</v>
      </c>
      <c r="E989" s="28">
        <v>1</v>
      </c>
      <c r="F989" s="29">
        <v>0.77</v>
      </c>
      <c r="G989" s="29">
        <v>0.77</v>
      </c>
    </row>
    <row r="990" spans="1:7" ht="21" customHeight="1">
      <c r="A990" s="26" t="s">
        <v>700</v>
      </c>
      <c r="B990" s="27" t="s">
        <v>701</v>
      </c>
      <c r="C990" s="26" t="s">
        <v>21</v>
      </c>
      <c r="D990" s="26" t="s">
        <v>216</v>
      </c>
      <c r="E990" s="28">
        <v>1</v>
      </c>
      <c r="F990" s="29">
        <v>1.43</v>
      </c>
      <c r="G990" s="29">
        <v>1.43</v>
      </c>
    </row>
    <row r="991" spans="1:7" ht="21" customHeight="1">
      <c r="A991" s="26" t="s">
        <v>715</v>
      </c>
      <c r="B991" s="27" t="s">
        <v>716</v>
      </c>
      <c r="C991" s="26" t="s">
        <v>21</v>
      </c>
      <c r="D991" s="26" t="s">
        <v>216</v>
      </c>
      <c r="E991" s="28">
        <v>1</v>
      </c>
      <c r="F991" s="29">
        <v>0.01</v>
      </c>
      <c r="G991" s="29">
        <v>0.01</v>
      </c>
    </row>
    <row r="992" spans="1:7" ht="21" customHeight="1">
      <c r="A992" s="26" t="s">
        <v>704</v>
      </c>
      <c r="B992" s="27" t="s">
        <v>705</v>
      </c>
      <c r="C992" s="26" t="s">
        <v>21</v>
      </c>
      <c r="D992" s="26" t="s">
        <v>216</v>
      </c>
      <c r="E992" s="28">
        <v>1</v>
      </c>
      <c r="F992" s="29">
        <v>0.08</v>
      </c>
      <c r="G992" s="29">
        <v>0.08</v>
      </c>
    </row>
    <row r="993" spans="1:7" ht="15" customHeight="1">
      <c r="A993" s="4"/>
      <c r="B993" s="4"/>
      <c r="C993" s="4"/>
      <c r="D993" s="4"/>
      <c r="E993" s="95" t="s">
        <v>706</v>
      </c>
      <c r="F993" s="95"/>
      <c r="G993" s="30">
        <v>2.29</v>
      </c>
    </row>
    <row r="994" spans="1:7" ht="15" customHeight="1">
      <c r="A994" s="94" t="s">
        <v>707</v>
      </c>
      <c r="B994" s="94"/>
      <c r="C994" s="25" t="s">
        <v>419</v>
      </c>
      <c r="D994" s="25" t="s">
        <v>420</v>
      </c>
      <c r="E994" s="25" t="s">
        <v>421</v>
      </c>
      <c r="F994" s="25" t="s">
        <v>422</v>
      </c>
      <c r="G994" s="25" t="s">
        <v>423</v>
      </c>
    </row>
    <row r="995" spans="1:7" ht="15" customHeight="1">
      <c r="A995" s="26" t="s">
        <v>717</v>
      </c>
      <c r="B995" s="27" t="s">
        <v>718</v>
      </c>
      <c r="C995" s="26" t="s">
        <v>21</v>
      </c>
      <c r="D995" s="26" t="s">
        <v>216</v>
      </c>
      <c r="E995" s="28">
        <v>1</v>
      </c>
      <c r="F995" s="29">
        <v>125.41</v>
      </c>
      <c r="G995" s="29">
        <v>125.41</v>
      </c>
    </row>
    <row r="996" spans="1:7" ht="15" customHeight="1">
      <c r="A996" s="4"/>
      <c r="B996" s="4"/>
      <c r="C996" s="4"/>
      <c r="D996" s="4"/>
      <c r="E996" s="95" t="s">
        <v>710</v>
      </c>
      <c r="F996" s="95"/>
      <c r="G996" s="30">
        <v>125.41</v>
      </c>
    </row>
    <row r="997" spans="1:7" ht="15" customHeight="1">
      <c r="A997" s="94" t="s">
        <v>440</v>
      </c>
      <c r="B997" s="94"/>
      <c r="C997" s="25" t="s">
        <v>419</v>
      </c>
      <c r="D997" s="25" t="s">
        <v>420</v>
      </c>
      <c r="E997" s="25" t="s">
        <v>421</v>
      </c>
      <c r="F997" s="25" t="s">
        <v>422</v>
      </c>
      <c r="G997" s="25" t="s">
        <v>423</v>
      </c>
    </row>
    <row r="998" spans="1:7" ht="21" customHeight="1">
      <c r="A998" s="26" t="s">
        <v>719</v>
      </c>
      <c r="B998" s="27" t="s">
        <v>720</v>
      </c>
      <c r="C998" s="26" t="s">
        <v>21</v>
      </c>
      <c r="D998" s="26" t="s">
        <v>216</v>
      </c>
      <c r="E998" s="28">
        <v>1</v>
      </c>
      <c r="F998" s="29">
        <v>1.85</v>
      </c>
      <c r="G998" s="29">
        <v>1.85</v>
      </c>
    </row>
    <row r="999" spans="1:7" ht="15" customHeight="1">
      <c r="A999" s="4"/>
      <c r="B999" s="4"/>
      <c r="C999" s="4"/>
      <c r="D999" s="4"/>
      <c r="E999" s="95" t="s">
        <v>443</v>
      </c>
      <c r="F999" s="95"/>
      <c r="G999" s="30">
        <v>1.85</v>
      </c>
    </row>
    <row r="1000" spans="1:7" ht="15" customHeight="1">
      <c r="A1000" s="4"/>
      <c r="B1000" s="4"/>
      <c r="C1000" s="4"/>
      <c r="D1000" s="4"/>
      <c r="E1000" s="96" t="s">
        <v>444</v>
      </c>
      <c r="F1000" s="96"/>
      <c r="G1000" s="9">
        <v>129.55000000000001</v>
      </c>
    </row>
  </sheetData>
  <mergeCells count="590">
    <mergeCell ref="A994:B994"/>
    <mergeCell ref="E996:F996"/>
    <mergeCell ref="A997:B997"/>
    <mergeCell ref="E999:F999"/>
    <mergeCell ref="E1000:F1000"/>
    <mergeCell ref="E985:F985"/>
    <mergeCell ref="E986:G986"/>
    <mergeCell ref="A987:G987"/>
    <mergeCell ref="A988:B988"/>
    <mergeCell ref="E993:F993"/>
    <mergeCell ref="E978:F978"/>
    <mergeCell ref="A979:B979"/>
    <mergeCell ref="E981:F981"/>
    <mergeCell ref="A982:B982"/>
    <mergeCell ref="E984:F984"/>
    <mergeCell ref="E969:F969"/>
    <mergeCell ref="E970:F970"/>
    <mergeCell ref="E971:G971"/>
    <mergeCell ref="A972:G972"/>
    <mergeCell ref="A973:B973"/>
    <mergeCell ref="E959:G959"/>
    <mergeCell ref="A960:G960"/>
    <mergeCell ref="A961:B961"/>
    <mergeCell ref="E966:F966"/>
    <mergeCell ref="A967:B967"/>
    <mergeCell ref="E953:G953"/>
    <mergeCell ref="A954:G954"/>
    <mergeCell ref="A955:B955"/>
    <mergeCell ref="E957:F957"/>
    <mergeCell ref="E958:F958"/>
    <mergeCell ref="E946:G946"/>
    <mergeCell ref="A947:G947"/>
    <mergeCell ref="A948:B948"/>
    <mergeCell ref="E951:F951"/>
    <mergeCell ref="E952:F952"/>
    <mergeCell ref="A938:B938"/>
    <mergeCell ref="E941:F941"/>
    <mergeCell ref="A942:B942"/>
    <mergeCell ref="E944:F944"/>
    <mergeCell ref="E945:F945"/>
    <mergeCell ref="E932:F932"/>
    <mergeCell ref="E933:G933"/>
    <mergeCell ref="A934:G934"/>
    <mergeCell ref="A935:B935"/>
    <mergeCell ref="E937:F937"/>
    <mergeCell ref="E924:F924"/>
    <mergeCell ref="A925:B925"/>
    <mergeCell ref="E928:F928"/>
    <mergeCell ref="A929:B929"/>
    <mergeCell ref="E931:F931"/>
    <mergeCell ref="E918:F918"/>
    <mergeCell ref="E919:F919"/>
    <mergeCell ref="E920:G920"/>
    <mergeCell ref="A921:G921"/>
    <mergeCell ref="A922:B922"/>
    <mergeCell ref="E910:G910"/>
    <mergeCell ref="A911:G911"/>
    <mergeCell ref="A912:B912"/>
    <mergeCell ref="E915:F915"/>
    <mergeCell ref="A916:B916"/>
    <mergeCell ref="A899:B899"/>
    <mergeCell ref="E904:F904"/>
    <mergeCell ref="A905:B905"/>
    <mergeCell ref="E908:F908"/>
    <mergeCell ref="E909:F909"/>
    <mergeCell ref="A893:B893"/>
    <mergeCell ref="E895:F895"/>
    <mergeCell ref="E896:F896"/>
    <mergeCell ref="E897:G897"/>
    <mergeCell ref="A898:G898"/>
    <mergeCell ref="E886:F886"/>
    <mergeCell ref="E887:G887"/>
    <mergeCell ref="A888:G888"/>
    <mergeCell ref="A889:B889"/>
    <mergeCell ref="E892:F892"/>
    <mergeCell ref="E880:F880"/>
    <mergeCell ref="E881:G881"/>
    <mergeCell ref="A882:G882"/>
    <mergeCell ref="A883:B883"/>
    <mergeCell ref="E885:F885"/>
    <mergeCell ref="E874:F874"/>
    <mergeCell ref="E875:G875"/>
    <mergeCell ref="A876:G876"/>
    <mergeCell ref="A877:B877"/>
    <mergeCell ref="E879:F879"/>
    <mergeCell ref="A866:G866"/>
    <mergeCell ref="A867:B867"/>
    <mergeCell ref="E869:F869"/>
    <mergeCell ref="A870:B870"/>
    <mergeCell ref="E873:F873"/>
    <mergeCell ref="E860:F860"/>
    <mergeCell ref="A861:B861"/>
    <mergeCell ref="E863:F863"/>
    <mergeCell ref="E864:F864"/>
    <mergeCell ref="E865:G865"/>
    <mergeCell ref="E853:F853"/>
    <mergeCell ref="E854:F854"/>
    <mergeCell ref="E855:G855"/>
    <mergeCell ref="A856:G856"/>
    <mergeCell ref="A857:B857"/>
    <mergeCell ref="A839:B839"/>
    <mergeCell ref="E845:F845"/>
    <mergeCell ref="A846:B846"/>
    <mergeCell ref="E850:F850"/>
    <mergeCell ref="A851:B851"/>
    <mergeCell ref="A832:B832"/>
    <mergeCell ref="E835:F835"/>
    <mergeCell ref="E836:F836"/>
    <mergeCell ref="E837:G837"/>
    <mergeCell ref="A838:G838"/>
    <mergeCell ref="A820:G820"/>
    <mergeCell ref="A821:B821"/>
    <mergeCell ref="E825:F825"/>
    <mergeCell ref="A826:B826"/>
    <mergeCell ref="E831:F831"/>
    <mergeCell ref="A812:G812"/>
    <mergeCell ref="A813:B813"/>
    <mergeCell ref="E817:F817"/>
    <mergeCell ref="E818:F818"/>
    <mergeCell ref="E819:G819"/>
    <mergeCell ref="A805:G805"/>
    <mergeCell ref="A806:B806"/>
    <mergeCell ref="E809:F809"/>
    <mergeCell ref="E810:F810"/>
    <mergeCell ref="E811:G811"/>
    <mergeCell ref="E799:F799"/>
    <mergeCell ref="A800:B800"/>
    <mergeCell ref="E802:F802"/>
    <mergeCell ref="E803:F803"/>
    <mergeCell ref="E804:G804"/>
    <mergeCell ref="E787:G787"/>
    <mergeCell ref="A788:G788"/>
    <mergeCell ref="A789:B789"/>
    <mergeCell ref="E794:F794"/>
    <mergeCell ref="A795:B795"/>
    <mergeCell ref="A780:B780"/>
    <mergeCell ref="E782:F782"/>
    <mergeCell ref="A783:B783"/>
    <mergeCell ref="E785:F785"/>
    <mergeCell ref="E786:F786"/>
    <mergeCell ref="E772:F772"/>
    <mergeCell ref="E773:G773"/>
    <mergeCell ref="A774:G774"/>
    <mergeCell ref="A775:B775"/>
    <mergeCell ref="E779:F779"/>
    <mergeCell ref="E764:F764"/>
    <mergeCell ref="A765:B765"/>
    <mergeCell ref="E768:F768"/>
    <mergeCell ref="A769:B769"/>
    <mergeCell ref="E771:F771"/>
    <mergeCell ref="E758:F758"/>
    <mergeCell ref="E759:F759"/>
    <mergeCell ref="E760:G760"/>
    <mergeCell ref="A761:G761"/>
    <mergeCell ref="A762:B762"/>
    <mergeCell ref="E750:G750"/>
    <mergeCell ref="A751:G751"/>
    <mergeCell ref="A752:B752"/>
    <mergeCell ref="E755:F755"/>
    <mergeCell ref="A756:B756"/>
    <mergeCell ref="A739:B739"/>
    <mergeCell ref="E744:F744"/>
    <mergeCell ref="A745:B745"/>
    <mergeCell ref="E748:F748"/>
    <mergeCell ref="E749:F749"/>
    <mergeCell ref="A733:B733"/>
    <mergeCell ref="E735:F735"/>
    <mergeCell ref="E736:F736"/>
    <mergeCell ref="E737:G737"/>
    <mergeCell ref="A738:G738"/>
    <mergeCell ref="E726:F726"/>
    <mergeCell ref="E727:G727"/>
    <mergeCell ref="A728:G728"/>
    <mergeCell ref="A729:B729"/>
    <mergeCell ref="E732:F732"/>
    <mergeCell ref="E720:F720"/>
    <mergeCell ref="E721:G721"/>
    <mergeCell ref="A722:G722"/>
    <mergeCell ref="A723:B723"/>
    <mergeCell ref="E725:F725"/>
    <mergeCell ref="A715:C715"/>
    <mergeCell ref="B716:C716"/>
    <mergeCell ref="B717:C717"/>
    <mergeCell ref="E718:F718"/>
    <mergeCell ref="E719:F719"/>
    <mergeCell ref="E710:F710"/>
    <mergeCell ref="E711:F711"/>
    <mergeCell ref="E712:F712"/>
    <mergeCell ref="E713:G713"/>
    <mergeCell ref="A714:G714"/>
    <mergeCell ref="E705:G705"/>
    <mergeCell ref="A706:G706"/>
    <mergeCell ref="A707:C707"/>
    <mergeCell ref="B708:C708"/>
    <mergeCell ref="B709:C709"/>
    <mergeCell ref="A697:B697"/>
    <mergeCell ref="E700:F700"/>
    <mergeCell ref="A701:B701"/>
    <mergeCell ref="E703:F703"/>
    <mergeCell ref="E704:F704"/>
    <mergeCell ref="A689:G689"/>
    <mergeCell ref="A690:B690"/>
    <mergeCell ref="E693:F693"/>
    <mergeCell ref="A694:B694"/>
    <mergeCell ref="E696:F696"/>
    <mergeCell ref="A678:G678"/>
    <mergeCell ref="A679:B679"/>
    <mergeCell ref="E686:F686"/>
    <mergeCell ref="E687:F687"/>
    <mergeCell ref="E688:G688"/>
    <mergeCell ref="E668:F668"/>
    <mergeCell ref="A669:B669"/>
    <mergeCell ref="E675:F675"/>
    <mergeCell ref="E676:F676"/>
    <mergeCell ref="E677:G677"/>
    <mergeCell ref="A653:B653"/>
    <mergeCell ref="E656:F656"/>
    <mergeCell ref="A657:B657"/>
    <mergeCell ref="E664:F664"/>
    <mergeCell ref="A665:B665"/>
    <mergeCell ref="A638:B638"/>
    <mergeCell ref="E649:F649"/>
    <mergeCell ref="E650:F650"/>
    <mergeCell ref="E651:G651"/>
    <mergeCell ref="A652:G652"/>
    <mergeCell ref="E623:F623"/>
    <mergeCell ref="A624:B624"/>
    <mergeCell ref="E633:F633"/>
    <mergeCell ref="A634:B634"/>
    <mergeCell ref="E637:F637"/>
    <mergeCell ref="E616:F616"/>
    <mergeCell ref="E617:F617"/>
    <mergeCell ref="E618:G618"/>
    <mergeCell ref="A619:G619"/>
    <mergeCell ref="A620:B620"/>
    <mergeCell ref="A607:B607"/>
    <mergeCell ref="E609:F609"/>
    <mergeCell ref="A610:B610"/>
    <mergeCell ref="E613:F613"/>
    <mergeCell ref="A614:B614"/>
    <mergeCell ref="E600:F600"/>
    <mergeCell ref="E601:G601"/>
    <mergeCell ref="A602:G602"/>
    <mergeCell ref="A603:B603"/>
    <mergeCell ref="E606:F606"/>
    <mergeCell ref="A591:G591"/>
    <mergeCell ref="A592:B592"/>
    <mergeCell ref="E595:F595"/>
    <mergeCell ref="A596:B596"/>
    <mergeCell ref="E599:F599"/>
    <mergeCell ref="E581:F581"/>
    <mergeCell ref="A582:B582"/>
    <mergeCell ref="E588:F588"/>
    <mergeCell ref="E589:F589"/>
    <mergeCell ref="E590:G590"/>
    <mergeCell ref="E568:G568"/>
    <mergeCell ref="A569:G569"/>
    <mergeCell ref="A570:B570"/>
    <mergeCell ref="E577:F577"/>
    <mergeCell ref="A578:B578"/>
    <mergeCell ref="E562:G562"/>
    <mergeCell ref="A563:G563"/>
    <mergeCell ref="A564:B564"/>
    <mergeCell ref="E566:F566"/>
    <mergeCell ref="E567:F567"/>
    <mergeCell ref="E555:G555"/>
    <mergeCell ref="A556:G556"/>
    <mergeCell ref="A557:B557"/>
    <mergeCell ref="E560:F560"/>
    <mergeCell ref="E561:F561"/>
    <mergeCell ref="A545:B545"/>
    <mergeCell ref="E549:F549"/>
    <mergeCell ref="A550:B550"/>
    <mergeCell ref="E553:F553"/>
    <mergeCell ref="E554:F554"/>
    <mergeCell ref="A539:B539"/>
    <mergeCell ref="E541:F541"/>
    <mergeCell ref="E542:F542"/>
    <mergeCell ref="E543:G543"/>
    <mergeCell ref="A544:G544"/>
    <mergeCell ref="A530:G530"/>
    <mergeCell ref="A531:B531"/>
    <mergeCell ref="E534:F534"/>
    <mergeCell ref="A535:B535"/>
    <mergeCell ref="E538:F538"/>
    <mergeCell ref="E523:F523"/>
    <mergeCell ref="A524:B524"/>
    <mergeCell ref="E527:F527"/>
    <mergeCell ref="E528:F528"/>
    <mergeCell ref="E529:G529"/>
    <mergeCell ref="E511:G511"/>
    <mergeCell ref="A512:G512"/>
    <mergeCell ref="A513:B513"/>
    <mergeCell ref="E518:F518"/>
    <mergeCell ref="A519:B519"/>
    <mergeCell ref="A504:B504"/>
    <mergeCell ref="E506:F506"/>
    <mergeCell ref="A507:B507"/>
    <mergeCell ref="E509:F509"/>
    <mergeCell ref="E510:F510"/>
    <mergeCell ref="A498:B498"/>
    <mergeCell ref="E500:F500"/>
    <mergeCell ref="E501:F501"/>
    <mergeCell ref="E502:G502"/>
    <mergeCell ref="A503:G503"/>
    <mergeCell ref="A491:B491"/>
    <mergeCell ref="E494:F494"/>
    <mergeCell ref="E495:F495"/>
    <mergeCell ref="E496:G496"/>
    <mergeCell ref="A497:G497"/>
    <mergeCell ref="A477:G477"/>
    <mergeCell ref="A478:B478"/>
    <mergeCell ref="E484:F484"/>
    <mergeCell ref="A485:B485"/>
    <mergeCell ref="E490:F490"/>
    <mergeCell ref="A470:G470"/>
    <mergeCell ref="A471:B471"/>
    <mergeCell ref="E474:F474"/>
    <mergeCell ref="E475:F475"/>
    <mergeCell ref="E476:G476"/>
    <mergeCell ref="E464:F464"/>
    <mergeCell ref="A465:B465"/>
    <mergeCell ref="E467:F467"/>
    <mergeCell ref="E468:F468"/>
    <mergeCell ref="E469:G469"/>
    <mergeCell ref="E457:F457"/>
    <mergeCell ref="E458:F458"/>
    <mergeCell ref="E459:G459"/>
    <mergeCell ref="A460:G460"/>
    <mergeCell ref="A461:B461"/>
    <mergeCell ref="A448:B448"/>
    <mergeCell ref="E450:F450"/>
    <mergeCell ref="A451:B451"/>
    <mergeCell ref="E453:F453"/>
    <mergeCell ref="A454:B454"/>
    <mergeCell ref="A442:B442"/>
    <mergeCell ref="E444:F444"/>
    <mergeCell ref="E445:F445"/>
    <mergeCell ref="E446:G446"/>
    <mergeCell ref="A447:G447"/>
    <mergeCell ref="E431:F431"/>
    <mergeCell ref="E432:G432"/>
    <mergeCell ref="A433:G433"/>
    <mergeCell ref="A434:B434"/>
    <mergeCell ref="E441:F441"/>
    <mergeCell ref="E423:F423"/>
    <mergeCell ref="A424:B424"/>
    <mergeCell ref="E427:F427"/>
    <mergeCell ref="A428:B428"/>
    <mergeCell ref="E430:F430"/>
    <mergeCell ref="E414:F414"/>
    <mergeCell ref="E415:F415"/>
    <mergeCell ref="E416:G416"/>
    <mergeCell ref="A417:G417"/>
    <mergeCell ref="A418:B418"/>
    <mergeCell ref="E403:G403"/>
    <mergeCell ref="A404:G404"/>
    <mergeCell ref="A405:B405"/>
    <mergeCell ref="E410:F410"/>
    <mergeCell ref="A411:B411"/>
    <mergeCell ref="A395:B395"/>
    <mergeCell ref="E397:F397"/>
    <mergeCell ref="A398:B398"/>
    <mergeCell ref="E401:F401"/>
    <mergeCell ref="E402:F402"/>
    <mergeCell ref="A389:B389"/>
    <mergeCell ref="E391:F391"/>
    <mergeCell ref="E392:F392"/>
    <mergeCell ref="E393:G393"/>
    <mergeCell ref="A394:G394"/>
    <mergeCell ref="E382:F382"/>
    <mergeCell ref="E383:G383"/>
    <mergeCell ref="A384:G384"/>
    <mergeCell ref="A385:B385"/>
    <mergeCell ref="E388:F388"/>
    <mergeCell ref="E375:F375"/>
    <mergeCell ref="E376:G376"/>
    <mergeCell ref="A377:G377"/>
    <mergeCell ref="A378:B378"/>
    <mergeCell ref="E381:F381"/>
    <mergeCell ref="E366:F366"/>
    <mergeCell ref="A367:B367"/>
    <mergeCell ref="E371:F371"/>
    <mergeCell ref="A372:B372"/>
    <mergeCell ref="E374:F374"/>
    <mergeCell ref="E357:F357"/>
    <mergeCell ref="E358:F358"/>
    <mergeCell ref="E359:G359"/>
    <mergeCell ref="A360:G360"/>
    <mergeCell ref="A361:B361"/>
    <mergeCell ref="A347:B347"/>
    <mergeCell ref="E351:F351"/>
    <mergeCell ref="A352:B352"/>
    <mergeCell ref="E354:F354"/>
    <mergeCell ref="A355:B355"/>
    <mergeCell ref="A341:B341"/>
    <mergeCell ref="E343:F343"/>
    <mergeCell ref="E344:F344"/>
    <mergeCell ref="E345:G345"/>
    <mergeCell ref="A346:G346"/>
    <mergeCell ref="A333:G333"/>
    <mergeCell ref="A334:B334"/>
    <mergeCell ref="E336:F336"/>
    <mergeCell ref="A337:B337"/>
    <mergeCell ref="E340:F340"/>
    <mergeCell ref="E327:F327"/>
    <mergeCell ref="A328:B328"/>
    <mergeCell ref="E330:F330"/>
    <mergeCell ref="E331:F331"/>
    <mergeCell ref="E332:G332"/>
    <mergeCell ref="E320:F320"/>
    <mergeCell ref="E321:F321"/>
    <mergeCell ref="E322:G322"/>
    <mergeCell ref="A323:G323"/>
    <mergeCell ref="A324:B324"/>
    <mergeCell ref="E309:G309"/>
    <mergeCell ref="A310:G310"/>
    <mergeCell ref="A311:B311"/>
    <mergeCell ref="E316:F316"/>
    <mergeCell ref="A317:B317"/>
    <mergeCell ref="A301:B301"/>
    <mergeCell ref="E304:F304"/>
    <mergeCell ref="A305:B305"/>
    <mergeCell ref="E307:F307"/>
    <mergeCell ref="E308:F308"/>
    <mergeCell ref="A295:B295"/>
    <mergeCell ref="E297:F297"/>
    <mergeCell ref="E298:F298"/>
    <mergeCell ref="E299:G299"/>
    <mergeCell ref="A300:G300"/>
    <mergeCell ref="A289:B289"/>
    <mergeCell ref="E291:F291"/>
    <mergeCell ref="E292:F292"/>
    <mergeCell ref="E293:G293"/>
    <mergeCell ref="A294:G294"/>
    <mergeCell ref="E281:F281"/>
    <mergeCell ref="A282:B282"/>
    <mergeCell ref="E284:F284"/>
    <mergeCell ref="A285:B285"/>
    <mergeCell ref="E288:F288"/>
    <mergeCell ref="E274:F274"/>
    <mergeCell ref="E275:F275"/>
    <mergeCell ref="E276:G276"/>
    <mergeCell ref="A277:G277"/>
    <mergeCell ref="A278:B278"/>
    <mergeCell ref="A265:B265"/>
    <mergeCell ref="E267:F267"/>
    <mergeCell ref="A268:B268"/>
    <mergeCell ref="E271:F271"/>
    <mergeCell ref="A272:B272"/>
    <mergeCell ref="E258:F258"/>
    <mergeCell ref="E259:G259"/>
    <mergeCell ref="A260:G260"/>
    <mergeCell ref="A261:B261"/>
    <mergeCell ref="E264:F264"/>
    <mergeCell ref="E246:F246"/>
    <mergeCell ref="A247:B247"/>
    <mergeCell ref="E250:F250"/>
    <mergeCell ref="A251:B251"/>
    <mergeCell ref="E257:F257"/>
    <mergeCell ref="E233:G233"/>
    <mergeCell ref="A234:G234"/>
    <mergeCell ref="A235:B235"/>
    <mergeCell ref="E238:F238"/>
    <mergeCell ref="A239:B239"/>
    <mergeCell ref="A216:B216"/>
    <mergeCell ref="E219:F219"/>
    <mergeCell ref="A220:B220"/>
    <mergeCell ref="E231:F231"/>
    <mergeCell ref="E232:F232"/>
    <mergeCell ref="A201:G201"/>
    <mergeCell ref="A202:B202"/>
    <mergeCell ref="E205:F205"/>
    <mergeCell ref="A206:B206"/>
    <mergeCell ref="E215:F215"/>
    <mergeCell ref="E194:F194"/>
    <mergeCell ref="A195:B195"/>
    <mergeCell ref="E198:F198"/>
    <mergeCell ref="E199:F199"/>
    <mergeCell ref="E200:G200"/>
    <mergeCell ref="E187:F187"/>
    <mergeCell ref="E188:F188"/>
    <mergeCell ref="E189:G189"/>
    <mergeCell ref="A190:G190"/>
    <mergeCell ref="A191:B191"/>
    <mergeCell ref="A169:B169"/>
    <mergeCell ref="E176:F176"/>
    <mergeCell ref="A177:B177"/>
    <mergeCell ref="E180:F180"/>
    <mergeCell ref="A181:B181"/>
    <mergeCell ref="A162:B162"/>
    <mergeCell ref="E165:F165"/>
    <mergeCell ref="E166:F166"/>
    <mergeCell ref="E167:G167"/>
    <mergeCell ref="A168:G168"/>
    <mergeCell ref="A155:B155"/>
    <mergeCell ref="E158:F158"/>
    <mergeCell ref="E159:F159"/>
    <mergeCell ref="E160:G160"/>
    <mergeCell ref="A161:G161"/>
    <mergeCell ref="E146:F146"/>
    <mergeCell ref="E147:G147"/>
    <mergeCell ref="A148:G148"/>
    <mergeCell ref="A149:B149"/>
    <mergeCell ref="E154:F154"/>
    <mergeCell ref="A136:G136"/>
    <mergeCell ref="A137:B137"/>
    <mergeCell ref="E141:F141"/>
    <mergeCell ref="A142:B142"/>
    <mergeCell ref="E145:F145"/>
    <mergeCell ref="E130:F130"/>
    <mergeCell ref="A131:B131"/>
    <mergeCell ref="E133:F133"/>
    <mergeCell ref="E134:F134"/>
    <mergeCell ref="E135:G135"/>
    <mergeCell ref="E121:G121"/>
    <mergeCell ref="A122:G122"/>
    <mergeCell ref="A123:B123"/>
    <mergeCell ref="E126:F126"/>
    <mergeCell ref="A127:B127"/>
    <mergeCell ref="A113:B113"/>
    <mergeCell ref="E116:F116"/>
    <mergeCell ref="A117:B117"/>
    <mergeCell ref="E119:F119"/>
    <mergeCell ref="E120:F120"/>
    <mergeCell ref="A104:G104"/>
    <mergeCell ref="A105:B105"/>
    <mergeCell ref="E108:F108"/>
    <mergeCell ref="A109:B109"/>
    <mergeCell ref="E112:F112"/>
    <mergeCell ref="E98:F98"/>
    <mergeCell ref="A99:B99"/>
    <mergeCell ref="E101:F101"/>
    <mergeCell ref="E102:F102"/>
    <mergeCell ref="E103:G103"/>
    <mergeCell ref="E84:G84"/>
    <mergeCell ref="A85:G85"/>
    <mergeCell ref="A86:B86"/>
    <mergeCell ref="E95:F95"/>
    <mergeCell ref="A96:B96"/>
    <mergeCell ref="E77:G77"/>
    <mergeCell ref="A78:G78"/>
    <mergeCell ref="A79:B79"/>
    <mergeCell ref="E82:F82"/>
    <mergeCell ref="E83:F83"/>
    <mergeCell ref="A69:B69"/>
    <mergeCell ref="E72:F72"/>
    <mergeCell ref="A73:B73"/>
    <mergeCell ref="E75:F75"/>
    <mergeCell ref="E76:F76"/>
    <mergeCell ref="A63:B63"/>
    <mergeCell ref="E65:F65"/>
    <mergeCell ref="E66:F66"/>
    <mergeCell ref="E67:G67"/>
    <mergeCell ref="A68:G68"/>
    <mergeCell ref="E52:F52"/>
    <mergeCell ref="E53:G53"/>
    <mergeCell ref="A54:G54"/>
    <mergeCell ref="A55:B55"/>
    <mergeCell ref="E62:F62"/>
    <mergeCell ref="E44:F44"/>
    <mergeCell ref="A45:B45"/>
    <mergeCell ref="E48:F48"/>
    <mergeCell ref="A49:B49"/>
    <mergeCell ref="E51:F51"/>
    <mergeCell ref="E35:F35"/>
    <mergeCell ref="E36:F36"/>
    <mergeCell ref="E37:G37"/>
    <mergeCell ref="A38:G38"/>
    <mergeCell ref="A39:B39"/>
    <mergeCell ref="E24:G24"/>
    <mergeCell ref="A25:G25"/>
    <mergeCell ref="A26:B26"/>
    <mergeCell ref="E31:F31"/>
    <mergeCell ref="A32:B32"/>
    <mergeCell ref="E18:G18"/>
    <mergeCell ref="A19:G19"/>
    <mergeCell ref="A20:B20"/>
    <mergeCell ref="E22:F22"/>
    <mergeCell ref="E23:F23"/>
    <mergeCell ref="A10:B10"/>
    <mergeCell ref="E13:F13"/>
    <mergeCell ref="A14:B14"/>
    <mergeCell ref="E16:F16"/>
    <mergeCell ref="E17:F17"/>
    <mergeCell ref="A1:G1"/>
    <mergeCell ref="E2:G2"/>
    <mergeCell ref="A3:G3"/>
    <mergeCell ref="A4:B4"/>
    <mergeCell ref="E9:F9"/>
  </mergeCells>
  <pageMargins left="0.5" right="0.5" top="0.5" bottom="0.5" header="0" footer="0"/>
  <pageSetup paperSize="9" scale="85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K2157"/>
  <sheetViews>
    <sheetView workbookViewId="0"/>
  </sheetViews>
  <sheetFormatPr defaultRowHeight="15"/>
  <cols>
    <col min="1" max="1" width="10.28515625" customWidth="1"/>
    <col min="2" max="2" width="39.42578125" customWidth="1"/>
    <col min="3" max="3" width="6.140625" customWidth="1"/>
    <col min="4" max="4" width="9.28515625" customWidth="1"/>
    <col min="5" max="10" width="6.140625" customWidth="1"/>
    <col min="11" max="11" width="12.42578125" customWidth="1"/>
  </cols>
  <sheetData>
    <row r="1" spans="1:11" ht="150.94999999999999" customHeigh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9.9499999999999993" customHeight="1">
      <c r="A2" s="4"/>
      <c r="B2" s="4"/>
      <c r="C2" s="4"/>
      <c r="D2" s="4"/>
      <c r="E2" s="4"/>
      <c r="F2" s="4"/>
      <c r="G2" s="92"/>
      <c r="H2" s="92"/>
      <c r="I2" s="92"/>
      <c r="J2" s="92"/>
      <c r="K2" s="92"/>
    </row>
    <row r="3" spans="1:11" ht="20.100000000000001" customHeight="1">
      <c r="A3" s="93" t="s">
        <v>721</v>
      </c>
      <c r="B3" s="93"/>
      <c r="C3" s="93"/>
      <c r="D3" s="93"/>
      <c r="E3" s="93"/>
      <c r="F3" s="93"/>
      <c r="G3" s="93"/>
      <c r="H3" s="93"/>
      <c r="I3" s="93"/>
      <c r="J3" s="93"/>
      <c r="K3" s="93"/>
    </row>
    <row r="4" spans="1:11" ht="15" customHeight="1">
      <c r="A4" s="94" t="s">
        <v>697</v>
      </c>
      <c r="B4" s="94"/>
      <c r="C4" s="94"/>
      <c r="D4" s="99" t="s">
        <v>419</v>
      </c>
      <c r="E4" s="99"/>
      <c r="F4" s="25" t="s">
        <v>420</v>
      </c>
      <c r="G4" s="99" t="s">
        <v>421</v>
      </c>
      <c r="H4" s="99"/>
      <c r="I4" s="99" t="s">
        <v>422</v>
      </c>
      <c r="J4" s="99"/>
      <c r="K4" s="25" t="s">
        <v>423</v>
      </c>
    </row>
    <row r="5" spans="1:11" ht="21" customHeight="1">
      <c r="A5" s="26" t="s">
        <v>722</v>
      </c>
      <c r="B5" s="100" t="s">
        <v>723</v>
      </c>
      <c r="C5" s="100"/>
      <c r="D5" s="101" t="s">
        <v>21</v>
      </c>
      <c r="E5" s="101"/>
      <c r="F5" s="26" t="s">
        <v>216</v>
      </c>
      <c r="G5" s="102">
        <v>1</v>
      </c>
      <c r="H5" s="102"/>
      <c r="I5" s="103">
        <v>2.79</v>
      </c>
      <c r="J5" s="103"/>
      <c r="K5" s="29">
        <v>2.79</v>
      </c>
    </row>
    <row r="6" spans="1:11" ht="21" customHeight="1">
      <c r="A6" s="26" t="s">
        <v>724</v>
      </c>
      <c r="B6" s="100" t="s">
        <v>725</v>
      </c>
      <c r="C6" s="100"/>
      <c r="D6" s="101" t="s">
        <v>21</v>
      </c>
      <c r="E6" s="101"/>
      <c r="F6" s="26" t="s">
        <v>216</v>
      </c>
      <c r="G6" s="102">
        <v>1</v>
      </c>
      <c r="H6" s="102"/>
      <c r="I6" s="103">
        <v>1.31</v>
      </c>
      <c r="J6" s="103"/>
      <c r="K6" s="29">
        <v>1.31</v>
      </c>
    </row>
    <row r="7" spans="1:11" ht="21" customHeight="1">
      <c r="A7" s="26" t="s">
        <v>700</v>
      </c>
      <c r="B7" s="100" t="s">
        <v>701</v>
      </c>
      <c r="C7" s="100"/>
      <c r="D7" s="101" t="s">
        <v>21</v>
      </c>
      <c r="E7" s="101"/>
      <c r="F7" s="26" t="s">
        <v>216</v>
      </c>
      <c r="G7" s="102">
        <v>1</v>
      </c>
      <c r="H7" s="102"/>
      <c r="I7" s="103">
        <v>1.43</v>
      </c>
      <c r="J7" s="103"/>
      <c r="K7" s="29">
        <v>1.43</v>
      </c>
    </row>
    <row r="8" spans="1:11" ht="21" customHeight="1">
      <c r="A8" s="26" t="s">
        <v>726</v>
      </c>
      <c r="B8" s="100" t="s">
        <v>727</v>
      </c>
      <c r="C8" s="100"/>
      <c r="D8" s="101" t="s">
        <v>21</v>
      </c>
      <c r="E8" s="101"/>
      <c r="F8" s="26" t="s">
        <v>216</v>
      </c>
      <c r="G8" s="102">
        <v>1</v>
      </c>
      <c r="H8" s="102"/>
      <c r="I8" s="103">
        <v>0.78</v>
      </c>
      <c r="J8" s="103"/>
      <c r="K8" s="29">
        <v>0.78</v>
      </c>
    </row>
    <row r="9" spans="1:11" ht="21" customHeight="1">
      <c r="A9" s="26" t="s">
        <v>704</v>
      </c>
      <c r="B9" s="100" t="s">
        <v>705</v>
      </c>
      <c r="C9" s="100"/>
      <c r="D9" s="101" t="s">
        <v>21</v>
      </c>
      <c r="E9" s="101"/>
      <c r="F9" s="26" t="s">
        <v>216</v>
      </c>
      <c r="G9" s="102">
        <v>1</v>
      </c>
      <c r="H9" s="102"/>
      <c r="I9" s="103">
        <v>0.08</v>
      </c>
      <c r="J9" s="103"/>
      <c r="K9" s="29">
        <v>0.08</v>
      </c>
    </row>
    <row r="10" spans="1:11" ht="21" customHeight="1">
      <c r="A10" s="26" t="s">
        <v>728</v>
      </c>
      <c r="B10" s="100" t="s">
        <v>729</v>
      </c>
      <c r="C10" s="100"/>
      <c r="D10" s="101" t="s">
        <v>21</v>
      </c>
      <c r="E10" s="101"/>
      <c r="F10" s="26" t="s">
        <v>216</v>
      </c>
      <c r="G10" s="102">
        <v>1</v>
      </c>
      <c r="H10" s="102"/>
      <c r="I10" s="103">
        <v>0.54</v>
      </c>
      <c r="J10" s="103"/>
      <c r="K10" s="29">
        <v>0.54</v>
      </c>
    </row>
    <row r="11" spans="1:11" ht="15" customHeight="1">
      <c r="A11" s="4"/>
      <c r="B11" s="4"/>
      <c r="C11" s="4"/>
      <c r="D11" s="4"/>
      <c r="E11" s="4"/>
      <c r="F11" s="4"/>
      <c r="G11" s="95" t="s">
        <v>706</v>
      </c>
      <c r="H11" s="95"/>
      <c r="I11" s="95"/>
      <c r="J11" s="95"/>
      <c r="K11" s="30">
        <v>6.93</v>
      </c>
    </row>
    <row r="12" spans="1:11" ht="15" customHeight="1">
      <c r="A12" s="94" t="s">
        <v>707</v>
      </c>
      <c r="B12" s="94"/>
      <c r="C12" s="94"/>
      <c r="D12" s="99" t="s">
        <v>419</v>
      </c>
      <c r="E12" s="99"/>
      <c r="F12" s="25" t="s">
        <v>420</v>
      </c>
      <c r="G12" s="99" t="s">
        <v>421</v>
      </c>
      <c r="H12" s="99"/>
      <c r="I12" s="99" t="s">
        <v>422</v>
      </c>
      <c r="J12" s="99"/>
      <c r="K12" s="25" t="s">
        <v>423</v>
      </c>
    </row>
    <row r="13" spans="1:11" ht="15" customHeight="1">
      <c r="A13" s="26" t="s">
        <v>730</v>
      </c>
      <c r="B13" s="100" t="s">
        <v>731</v>
      </c>
      <c r="C13" s="100"/>
      <c r="D13" s="101" t="s">
        <v>21</v>
      </c>
      <c r="E13" s="101"/>
      <c r="F13" s="26" t="s">
        <v>216</v>
      </c>
      <c r="G13" s="102">
        <v>1</v>
      </c>
      <c r="H13" s="102"/>
      <c r="I13" s="103">
        <v>16.739999999999998</v>
      </c>
      <c r="J13" s="103"/>
      <c r="K13" s="29">
        <v>16.739999999999998</v>
      </c>
    </row>
    <row r="14" spans="1:11" ht="15" customHeight="1">
      <c r="A14" s="4"/>
      <c r="B14" s="4"/>
      <c r="C14" s="4"/>
      <c r="D14" s="4"/>
      <c r="E14" s="4"/>
      <c r="F14" s="4"/>
      <c r="G14" s="95" t="s">
        <v>710</v>
      </c>
      <c r="H14" s="95"/>
      <c r="I14" s="95"/>
      <c r="J14" s="95"/>
      <c r="K14" s="30">
        <v>16.739999999999998</v>
      </c>
    </row>
    <row r="15" spans="1:11" ht="15" customHeight="1">
      <c r="A15" s="94" t="s">
        <v>440</v>
      </c>
      <c r="B15" s="94"/>
      <c r="C15" s="94"/>
      <c r="D15" s="99" t="s">
        <v>419</v>
      </c>
      <c r="E15" s="99"/>
      <c r="F15" s="25" t="s">
        <v>420</v>
      </c>
      <c r="G15" s="99" t="s">
        <v>421</v>
      </c>
      <c r="H15" s="99"/>
      <c r="I15" s="99" t="s">
        <v>422</v>
      </c>
      <c r="J15" s="99"/>
      <c r="K15" s="25" t="s">
        <v>423</v>
      </c>
    </row>
    <row r="16" spans="1:11" ht="21" customHeight="1">
      <c r="A16" s="26" t="s">
        <v>732</v>
      </c>
      <c r="B16" s="100" t="s">
        <v>733</v>
      </c>
      <c r="C16" s="100"/>
      <c r="D16" s="101" t="s">
        <v>21</v>
      </c>
      <c r="E16" s="101"/>
      <c r="F16" s="26" t="s">
        <v>216</v>
      </c>
      <c r="G16" s="102">
        <v>1</v>
      </c>
      <c r="H16" s="102"/>
      <c r="I16" s="103">
        <v>0.19</v>
      </c>
      <c r="J16" s="103"/>
      <c r="K16" s="29">
        <v>0.19</v>
      </c>
    </row>
    <row r="17" spans="1:11" ht="15" customHeight="1">
      <c r="A17" s="4"/>
      <c r="B17" s="4"/>
      <c r="C17" s="4"/>
      <c r="D17" s="4"/>
      <c r="E17" s="4"/>
      <c r="F17" s="4"/>
      <c r="G17" s="95" t="s">
        <v>443</v>
      </c>
      <c r="H17" s="95"/>
      <c r="I17" s="95"/>
      <c r="J17" s="95"/>
      <c r="K17" s="30">
        <v>0.19</v>
      </c>
    </row>
    <row r="18" spans="1:11" ht="15" customHeight="1">
      <c r="A18" s="4"/>
      <c r="B18" s="4"/>
      <c r="C18" s="4"/>
      <c r="D18" s="4"/>
      <c r="E18" s="4"/>
      <c r="F18" s="4"/>
      <c r="G18" s="96" t="s">
        <v>444</v>
      </c>
      <c r="H18" s="96"/>
      <c r="I18" s="96"/>
      <c r="J18" s="96"/>
      <c r="K18" s="9">
        <v>23.86</v>
      </c>
    </row>
    <row r="19" spans="1:11" ht="9.9499999999999993" customHeight="1">
      <c r="A19" s="4"/>
      <c r="B19" s="4"/>
      <c r="C19" s="4"/>
      <c r="D19" s="4"/>
      <c r="E19" s="4"/>
      <c r="F19" s="4"/>
      <c r="G19" s="92"/>
      <c r="H19" s="92"/>
      <c r="I19" s="92"/>
      <c r="J19" s="92"/>
      <c r="K19" s="92"/>
    </row>
    <row r="20" spans="1:11" ht="20.100000000000001" customHeight="1">
      <c r="A20" s="93" t="s">
        <v>734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</row>
    <row r="21" spans="1:11" ht="15" customHeight="1">
      <c r="A21" s="94" t="s">
        <v>697</v>
      </c>
      <c r="B21" s="94"/>
      <c r="C21" s="94"/>
      <c r="D21" s="99" t="s">
        <v>419</v>
      </c>
      <c r="E21" s="99"/>
      <c r="F21" s="25" t="s">
        <v>420</v>
      </c>
      <c r="G21" s="99" t="s">
        <v>421</v>
      </c>
      <c r="H21" s="99"/>
      <c r="I21" s="99" t="s">
        <v>422</v>
      </c>
      <c r="J21" s="99"/>
      <c r="K21" s="25" t="s">
        <v>423</v>
      </c>
    </row>
    <row r="22" spans="1:11" ht="21" customHeight="1">
      <c r="A22" s="26" t="s">
        <v>722</v>
      </c>
      <c r="B22" s="100" t="s">
        <v>723</v>
      </c>
      <c r="C22" s="100"/>
      <c r="D22" s="101" t="s">
        <v>21</v>
      </c>
      <c r="E22" s="101"/>
      <c r="F22" s="26" t="s">
        <v>216</v>
      </c>
      <c r="G22" s="102">
        <v>1</v>
      </c>
      <c r="H22" s="102"/>
      <c r="I22" s="103">
        <v>2.79</v>
      </c>
      <c r="J22" s="103"/>
      <c r="K22" s="29">
        <v>2.79</v>
      </c>
    </row>
    <row r="23" spans="1:11" ht="21" customHeight="1">
      <c r="A23" s="26" t="s">
        <v>735</v>
      </c>
      <c r="B23" s="100" t="s">
        <v>736</v>
      </c>
      <c r="C23" s="100"/>
      <c r="D23" s="101" t="s">
        <v>21</v>
      </c>
      <c r="E23" s="101"/>
      <c r="F23" s="26" t="s">
        <v>216</v>
      </c>
      <c r="G23" s="102">
        <v>1</v>
      </c>
      <c r="H23" s="102"/>
      <c r="I23" s="103">
        <v>1.43</v>
      </c>
      <c r="J23" s="103"/>
      <c r="K23" s="29">
        <v>1.43</v>
      </c>
    </row>
    <row r="24" spans="1:11" ht="21" customHeight="1">
      <c r="A24" s="26" t="s">
        <v>700</v>
      </c>
      <c r="B24" s="100" t="s">
        <v>701</v>
      </c>
      <c r="C24" s="100"/>
      <c r="D24" s="101" t="s">
        <v>21</v>
      </c>
      <c r="E24" s="101"/>
      <c r="F24" s="26" t="s">
        <v>216</v>
      </c>
      <c r="G24" s="102">
        <v>1</v>
      </c>
      <c r="H24" s="102"/>
      <c r="I24" s="103">
        <v>1.43</v>
      </c>
      <c r="J24" s="103"/>
      <c r="K24" s="29">
        <v>1.43</v>
      </c>
    </row>
    <row r="25" spans="1:11" ht="29.1" customHeight="1">
      <c r="A25" s="26" t="s">
        <v>737</v>
      </c>
      <c r="B25" s="100" t="s">
        <v>738</v>
      </c>
      <c r="C25" s="100"/>
      <c r="D25" s="101" t="s">
        <v>21</v>
      </c>
      <c r="E25" s="101"/>
      <c r="F25" s="26" t="s">
        <v>216</v>
      </c>
      <c r="G25" s="102">
        <v>1</v>
      </c>
      <c r="H25" s="102"/>
      <c r="I25" s="103">
        <v>0.44</v>
      </c>
      <c r="J25" s="103"/>
      <c r="K25" s="29">
        <v>0.44</v>
      </c>
    </row>
    <row r="26" spans="1:11" ht="21" customHeight="1">
      <c r="A26" s="26" t="s">
        <v>704</v>
      </c>
      <c r="B26" s="100" t="s">
        <v>705</v>
      </c>
      <c r="C26" s="100"/>
      <c r="D26" s="101" t="s">
        <v>21</v>
      </c>
      <c r="E26" s="101"/>
      <c r="F26" s="26" t="s">
        <v>216</v>
      </c>
      <c r="G26" s="102">
        <v>1</v>
      </c>
      <c r="H26" s="102"/>
      <c r="I26" s="103">
        <v>0.08</v>
      </c>
      <c r="J26" s="103"/>
      <c r="K26" s="29">
        <v>0.08</v>
      </c>
    </row>
    <row r="27" spans="1:11" ht="21" customHeight="1">
      <c r="A27" s="26" t="s">
        <v>728</v>
      </c>
      <c r="B27" s="100" t="s">
        <v>729</v>
      </c>
      <c r="C27" s="100"/>
      <c r="D27" s="101" t="s">
        <v>21</v>
      </c>
      <c r="E27" s="101"/>
      <c r="F27" s="26" t="s">
        <v>216</v>
      </c>
      <c r="G27" s="102">
        <v>1</v>
      </c>
      <c r="H27" s="102"/>
      <c r="I27" s="103">
        <v>0.54</v>
      </c>
      <c r="J27" s="103"/>
      <c r="K27" s="29">
        <v>0.54</v>
      </c>
    </row>
    <row r="28" spans="1:11" ht="15" customHeight="1">
      <c r="A28" s="4"/>
      <c r="B28" s="4"/>
      <c r="C28" s="4"/>
      <c r="D28" s="4"/>
      <c r="E28" s="4"/>
      <c r="F28" s="4"/>
      <c r="G28" s="95" t="s">
        <v>706</v>
      </c>
      <c r="H28" s="95"/>
      <c r="I28" s="95"/>
      <c r="J28" s="95"/>
      <c r="K28" s="30">
        <v>6.71</v>
      </c>
    </row>
    <row r="29" spans="1:11" ht="15" customHeight="1">
      <c r="A29" s="94" t="s">
        <v>707</v>
      </c>
      <c r="B29" s="94"/>
      <c r="C29" s="94"/>
      <c r="D29" s="99" t="s">
        <v>419</v>
      </c>
      <c r="E29" s="99"/>
      <c r="F29" s="25" t="s">
        <v>420</v>
      </c>
      <c r="G29" s="99" t="s">
        <v>421</v>
      </c>
      <c r="H29" s="99"/>
      <c r="I29" s="99" t="s">
        <v>422</v>
      </c>
      <c r="J29" s="99"/>
      <c r="K29" s="25" t="s">
        <v>423</v>
      </c>
    </row>
    <row r="30" spans="1:11" ht="15" customHeight="1">
      <c r="A30" s="26" t="s">
        <v>739</v>
      </c>
      <c r="B30" s="100" t="s">
        <v>740</v>
      </c>
      <c r="C30" s="100"/>
      <c r="D30" s="101" t="s">
        <v>21</v>
      </c>
      <c r="E30" s="101"/>
      <c r="F30" s="26" t="s">
        <v>216</v>
      </c>
      <c r="G30" s="102">
        <v>1</v>
      </c>
      <c r="H30" s="102"/>
      <c r="I30" s="103">
        <v>16.739999999999998</v>
      </c>
      <c r="J30" s="103"/>
      <c r="K30" s="29">
        <v>16.739999999999998</v>
      </c>
    </row>
    <row r="31" spans="1:11" ht="15" customHeight="1">
      <c r="A31" s="4"/>
      <c r="B31" s="4"/>
      <c r="C31" s="4"/>
      <c r="D31" s="4"/>
      <c r="E31" s="4"/>
      <c r="F31" s="4"/>
      <c r="G31" s="95" t="s">
        <v>710</v>
      </c>
      <c r="H31" s="95"/>
      <c r="I31" s="95"/>
      <c r="J31" s="95"/>
      <c r="K31" s="30">
        <v>16.739999999999998</v>
      </c>
    </row>
    <row r="32" spans="1:11" ht="15" customHeight="1">
      <c r="A32" s="94" t="s">
        <v>440</v>
      </c>
      <c r="B32" s="94"/>
      <c r="C32" s="94"/>
      <c r="D32" s="99" t="s">
        <v>419</v>
      </c>
      <c r="E32" s="99"/>
      <c r="F32" s="25" t="s">
        <v>420</v>
      </c>
      <c r="G32" s="99" t="s">
        <v>421</v>
      </c>
      <c r="H32" s="99"/>
      <c r="I32" s="99" t="s">
        <v>422</v>
      </c>
      <c r="J32" s="99"/>
      <c r="K32" s="25" t="s">
        <v>423</v>
      </c>
    </row>
    <row r="33" spans="1:11" ht="21" customHeight="1">
      <c r="A33" s="26" t="s">
        <v>741</v>
      </c>
      <c r="B33" s="100" t="s">
        <v>742</v>
      </c>
      <c r="C33" s="100"/>
      <c r="D33" s="101" t="s">
        <v>21</v>
      </c>
      <c r="E33" s="101"/>
      <c r="F33" s="26" t="s">
        <v>216</v>
      </c>
      <c r="G33" s="102">
        <v>1</v>
      </c>
      <c r="H33" s="102"/>
      <c r="I33" s="103">
        <v>0.24</v>
      </c>
      <c r="J33" s="103"/>
      <c r="K33" s="29">
        <v>0.24</v>
      </c>
    </row>
    <row r="34" spans="1:11" ht="15" customHeight="1">
      <c r="A34" s="4"/>
      <c r="B34" s="4"/>
      <c r="C34" s="4"/>
      <c r="D34" s="4"/>
      <c r="E34" s="4"/>
      <c r="F34" s="4"/>
      <c r="G34" s="95" t="s">
        <v>443</v>
      </c>
      <c r="H34" s="95"/>
      <c r="I34" s="95"/>
      <c r="J34" s="95"/>
      <c r="K34" s="30">
        <v>0.24</v>
      </c>
    </row>
    <row r="35" spans="1:11" ht="15" customHeight="1">
      <c r="A35" s="4"/>
      <c r="B35" s="4"/>
      <c r="C35" s="4"/>
      <c r="D35" s="4"/>
      <c r="E35" s="4"/>
      <c r="F35" s="4"/>
      <c r="G35" s="96" t="s">
        <v>444</v>
      </c>
      <c r="H35" s="96"/>
      <c r="I35" s="96"/>
      <c r="J35" s="96"/>
      <c r="K35" s="9">
        <v>23.69</v>
      </c>
    </row>
    <row r="36" spans="1:11" ht="9.9499999999999993" customHeight="1">
      <c r="A36" s="4"/>
      <c r="B36" s="4"/>
      <c r="C36" s="4"/>
      <c r="D36" s="4"/>
      <c r="E36" s="4"/>
      <c r="F36" s="4"/>
      <c r="G36" s="92"/>
      <c r="H36" s="92"/>
      <c r="I36" s="92"/>
      <c r="J36" s="92"/>
      <c r="K36" s="92"/>
    </row>
    <row r="37" spans="1:11" ht="20.100000000000001" customHeight="1">
      <c r="A37" s="93" t="s">
        <v>743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</row>
    <row r="38" spans="1:11" ht="15" customHeight="1">
      <c r="A38" s="94" t="s">
        <v>418</v>
      </c>
      <c r="B38" s="94"/>
      <c r="C38" s="94"/>
      <c r="D38" s="99" t="s">
        <v>419</v>
      </c>
      <c r="E38" s="99"/>
      <c r="F38" s="25" t="s">
        <v>420</v>
      </c>
      <c r="G38" s="99" t="s">
        <v>421</v>
      </c>
      <c r="H38" s="99"/>
      <c r="I38" s="99" t="s">
        <v>422</v>
      </c>
      <c r="J38" s="99"/>
      <c r="K38" s="25" t="s">
        <v>423</v>
      </c>
    </row>
    <row r="39" spans="1:11" ht="21" customHeight="1">
      <c r="A39" s="26" t="s">
        <v>506</v>
      </c>
      <c r="B39" s="100" t="s">
        <v>507</v>
      </c>
      <c r="C39" s="100"/>
      <c r="D39" s="101" t="s">
        <v>21</v>
      </c>
      <c r="E39" s="101"/>
      <c r="F39" s="26" t="s">
        <v>47</v>
      </c>
      <c r="G39" s="102">
        <v>1.1399999999999999</v>
      </c>
      <c r="H39" s="102"/>
      <c r="I39" s="103">
        <v>130</v>
      </c>
      <c r="J39" s="103"/>
      <c r="K39" s="29">
        <v>148.19999999999999</v>
      </c>
    </row>
    <row r="40" spans="1:11" ht="15" customHeight="1">
      <c r="A40" s="26" t="s">
        <v>589</v>
      </c>
      <c r="B40" s="100" t="s">
        <v>590</v>
      </c>
      <c r="C40" s="100"/>
      <c r="D40" s="101" t="s">
        <v>21</v>
      </c>
      <c r="E40" s="101"/>
      <c r="F40" s="26" t="s">
        <v>428</v>
      </c>
      <c r="G40" s="102">
        <v>171.13</v>
      </c>
      <c r="H40" s="102"/>
      <c r="I40" s="103">
        <v>1.6</v>
      </c>
      <c r="J40" s="103"/>
      <c r="K40" s="29">
        <v>273.80799999999999</v>
      </c>
    </row>
    <row r="41" spans="1:11" ht="15" customHeight="1">
      <c r="A41" s="26" t="s">
        <v>514</v>
      </c>
      <c r="B41" s="100" t="s">
        <v>515</v>
      </c>
      <c r="C41" s="100"/>
      <c r="D41" s="101" t="s">
        <v>21</v>
      </c>
      <c r="E41" s="101"/>
      <c r="F41" s="26" t="s">
        <v>428</v>
      </c>
      <c r="G41" s="102">
        <v>192.52</v>
      </c>
      <c r="H41" s="102"/>
      <c r="I41" s="103">
        <v>0.7</v>
      </c>
      <c r="J41" s="103"/>
      <c r="K41" s="29">
        <v>134.76400000000001</v>
      </c>
    </row>
    <row r="42" spans="1:11" ht="15" customHeight="1">
      <c r="A42" s="4"/>
      <c r="B42" s="4"/>
      <c r="C42" s="4"/>
      <c r="D42" s="4"/>
      <c r="E42" s="4"/>
      <c r="F42" s="4"/>
      <c r="G42" s="95" t="s">
        <v>433</v>
      </c>
      <c r="H42" s="95"/>
      <c r="I42" s="95"/>
      <c r="J42" s="95"/>
      <c r="K42" s="30">
        <v>556.77</v>
      </c>
    </row>
    <row r="43" spans="1:11" ht="15" customHeight="1">
      <c r="A43" s="94" t="s">
        <v>434</v>
      </c>
      <c r="B43" s="94"/>
      <c r="C43" s="94"/>
      <c r="D43" s="99" t="s">
        <v>419</v>
      </c>
      <c r="E43" s="99"/>
      <c r="F43" s="25" t="s">
        <v>420</v>
      </c>
      <c r="G43" s="99" t="s">
        <v>421</v>
      </c>
      <c r="H43" s="99"/>
      <c r="I43" s="99" t="s">
        <v>422</v>
      </c>
      <c r="J43" s="99"/>
      <c r="K43" s="25" t="s">
        <v>423</v>
      </c>
    </row>
    <row r="44" spans="1:11" ht="15" customHeight="1">
      <c r="A44" s="26" t="s">
        <v>437</v>
      </c>
      <c r="B44" s="100" t="s">
        <v>438</v>
      </c>
      <c r="C44" s="100"/>
      <c r="D44" s="101" t="s">
        <v>21</v>
      </c>
      <c r="E44" s="101"/>
      <c r="F44" s="26" t="s">
        <v>216</v>
      </c>
      <c r="G44" s="102">
        <v>11.1</v>
      </c>
      <c r="H44" s="102"/>
      <c r="I44" s="103">
        <v>22.95</v>
      </c>
      <c r="J44" s="103"/>
      <c r="K44" s="29">
        <v>254.745</v>
      </c>
    </row>
    <row r="45" spans="1:11" ht="18" customHeight="1">
      <c r="A45" s="4"/>
      <c r="B45" s="4"/>
      <c r="C45" s="4"/>
      <c r="D45" s="4"/>
      <c r="E45" s="4"/>
      <c r="F45" s="4"/>
      <c r="G45" s="95" t="s">
        <v>439</v>
      </c>
      <c r="H45" s="95"/>
      <c r="I45" s="95"/>
      <c r="J45" s="95"/>
      <c r="K45" s="30">
        <v>254.75</v>
      </c>
    </row>
    <row r="46" spans="1:11" ht="15" customHeight="1">
      <c r="A46" s="4"/>
      <c r="B46" s="4"/>
      <c r="C46" s="4"/>
      <c r="D46" s="4"/>
      <c r="E46" s="4"/>
      <c r="F46" s="4"/>
      <c r="G46" s="96" t="s">
        <v>444</v>
      </c>
      <c r="H46" s="96"/>
      <c r="I46" s="96"/>
      <c r="J46" s="96"/>
      <c r="K46" s="9">
        <v>811.5</v>
      </c>
    </row>
    <row r="47" spans="1:11" ht="9.9499999999999993" customHeight="1">
      <c r="A47" s="4"/>
      <c r="B47" s="4"/>
      <c r="C47" s="4"/>
      <c r="D47" s="4"/>
      <c r="E47" s="4"/>
      <c r="F47" s="4"/>
      <c r="G47" s="92"/>
      <c r="H47" s="92"/>
      <c r="I47" s="92"/>
      <c r="J47" s="92"/>
      <c r="K47" s="92"/>
    </row>
    <row r="48" spans="1:11" ht="20.100000000000001" customHeight="1">
      <c r="A48" s="93" t="s">
        <v>744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</row>
    <row r="49" spans="1:11" ht="15" customHeight="1">
      <c r="A49" s="94" t="s">
        <v>418</v>
      </c>
      <c r="B49" s="94"/>
      <c r="C49" s="94"/>
      <c r="D49" s="99" t="s">
        <v>419</v>
      </c>
      <c r="E49" s="99"/>
      <c r="F49" s="25" t="s">
        <v>420</v>
      </c>
      <c r="G49" s="99" t="s">
        <v>421</v>
      </c>
      <c r="H49" s="99"/>
      <c r="I49" s="99" t="s">
        <v>422</v>
      </c>
      <c r="J49" s="99"/>
      <c r="K49" s="25" t="s">
        <v>423</v>
      </c>
    </row>
    <row r="50" spans="1:11" ht="21" customHeight="1">
      <c r="A50" s="26" t="s">
        <v>497</v>
      </c>
      <c r="B50" s="100" t="s">
        <v>498</v>
      </c>
      <c r="C50" s="100"/>
      <c r="D50" s="101" t="s">
        <v>21</v>
      </c>
      <c r="E50" s="101"/>
      <c r="F50" s="26" t="s">
        <v>47</v>
      </c>
      <c r="G50" s="102">
        <v>0.94</v>
      </c>
      <c r="H50" s="102"/>
      <c r="I50" s="103">
        <v>131.69</v>
      </c>
      <c r="J50" s="103"/>
      <c r="K50" s="29">
        <v>123.7886</v>
      </c>
    </row>
    <row r="51" spans="1:11" ht="15" customHeight="1">
      <c r="A51" s="26" t="s">
        <v>514</v>
      </c>
      <c r="B51" s="100" t="s">
        <v>515</v>
      </c>
      <c r="C51" s="100"/>
      <c r="D51" s="101" t="s">
        <v>21</v>
      </c>
      <c r="E51" s="101"/>
      <c r="F51" s="26" t="s">
        <v>428</v>
      </c>
      <c r="G51" s="102">
        <v>422.63</v>
      </c>
      <c r="H51" s="102"/>
      <c r="I51" s="103">
        <v>0.7</v>
      </c>
      <c r="J51" s="103"/>
      <c r="K51" s="29">
        <v>295.84100000000001</v>
      </c>
    </row>
    <row r="52" spans="1:11" ht="15" customHeight="1">
      <c r="A52" s="4"/>
      <c r="B52" s="4"/>
      <c r="C52" s="4"/>
      <c r="D52" s="4"/>
      <c r="E52" s="4"/>
      <c r="F52" s="4"/>
      <c r="G52" s="95" t="s">
        <v>433</v>
      </c>
      <c r="H52" s="95"/>
      <c r="I52" s="95"/>
      <c r="J52" s="95"/>
      <c r="K52" s="30">
        <v>419.63</v>
      </c>
    </row>
    <row r="53" spans="1:11" ht="15" customHeight="1">
      <c r="A53" s="94" t="s">
        <v>434</v>
      </c>
      <c r="B53" s="94"/>
      <c r="C53" s="94"/>
      <c r="D53" s="99" t="s">
        <v>419</v>
      </c>
      <c r="E53" s="99"/>
      <c r="F53" s="25" t="s">
        <v>420</v>
      </c>
      <c r="G53" s="99" t="s">
        <v>421</v>
      </c>
      <c r="H53" s="99"/>
      <c r="I53" s="99" t="s">
        <v>422</v>
      </c>
      <c r="J53" s="99"/>
      <c r="K53" s="25" t="s">
        <v>423</v>
      </c>
    </row>
    <row r="54" spans="1:11" ht="15" customHeight="1">
      <c r="A54" s="26" t="s">
        <v>437</v>
      </c>
      <c r="B54" s="100" t="s">
        <v>438</v>
      </c>
      <c r="C54" s="100"/>
      <c r="D54" s="101" t="s">
        <v>21</v>
      </c>
      <c r="E54" s="101"/>
      <c r="F54" s="26" t="s">
        <v>216</v>
      </c>
      <c r="G54" s="102">
        <v>11.02</v>
      </c>
      <c r="H54" s="102"/>
      <c r="I54" s="103">
        <v>22.95</v>
      </c>
      <c r="J54" s="103"/>
      <c r="K54" s="29">
        <v>252.90899999999999</v>
      </c>
    </row>
    <row r="55" spans="1:11" ht="18" customHeight="1">
      <c r="A55" s="4"/>
      <c r="B55" s="4"/>
      <c r="C55" s="4"/>
      <c r="D55" s="4"/>
      <c r="E55" s="4"/>
      <c r="F55" s="4"/>
      <c r="G55" s="95" t="s">
        <v>439</v>
      </c>
      <c r="H55" s="95"/>
      <c r="I55" s="95"/>
      <c r="J55" s="95"/>
      <c r="K55" s="30">
        <v>252.91</v>
      </c>
    </row>
    <row r="56" spans="1:11" ht="15" customHeight="1">
      <c r="A56" s="4"/>
      <c r="B56" s="4"/>
      <c r="C56" s="4"/>
      <c r="D56" s="4"/>
      <c r="E56" s="4"/>
      <c r="F56" s="4"/>
      <c r="G56" s="96" t="s">
        <v>444</v>
      </c>
      <c r="H56" s="96"/>
      <c r="I56" s="96"/>
      <c r="J56" s="96"/>
      <c r="K56" s="9">
        <v>672.52</v>
      </c>
    </row>
    <row r="57" spans="1:11" ht="9.9499999999999993" customHeight="1">
      <c r="A57" s="4"/>
      <c r="B57" s="4"/>
      <c r="C57" s="4"/>
      <c r="D57" s="4"/>
      <c r="E57" s="4"/>
      <c r="F57" s="4"/>
      <c r="G57" s="92"/>
      <c r="H57" s="92"/>
      <c r="I57" s="92"/>
      <c r="J57" s="92"/>
      <c r="K57" s="92"/>
    </row>
    <row r="58" spans="1:11" ht="20.100000000000001" customHeight="1">
      <c r="A58" s="93" t="s">
        <v>745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</row>
    <row r="59" spans="1:11" ht="15" customHeight="1">
      <c r="A59" s="94" t="s">
        <v>418</v>
      </c>
      <c r="B59" s="94"/>
      <c r="C59" s="94"/>
      <c r="D59" s="99" t="s">
        <v>419</v>
      </c>
      <c r="E59" s="99"/>
      <c r="F59" s="25" t="s">
        <v>420</v>
      </c>
      <c r="G59" s="99" t="s">
        <v>421</v>
      </c>
      <c r="H59" s="99"/>
      <c r="I59" s="99" t="s">
        <v>422</v>
      </c>
      <c r="J59" s="99"/>
      <c r="K59" s="25" t="s">
        <v>423</v>
      </c>
    </row>
    <row r="60" spans="1:11" ht="21" customHeight="1">
      <c r="A60" s="26" t="s">
        <v>506</v>
      </c>
      <c r="B60" s="100" t="s">
        <v>507</v>
      </c>
      <c r="C60" s="100"/>
      <c r="D60" s="101" t="s">
        <v>21</v>
      </c>
      <c r="E60" s="101"/>
      <c r="F60" s="26" t="s">
        <v>47</v>
      </c>
      <c r="G60" s="102">
        <v>1.07</v>
      </c>
      <c r="H60" s="102"/>
      <c r="I60" s="103">
        <v>130</v>
      </c>
      <c r="J60" s="103"/>
      <c r="K60" s="29">
        <v>139.1</v>
      </c>
    </row>
    <row r="61" spans="1:11" ht="15" customHeight="1">
      <c r="A61" s="26" t="s">
        <v>514</v>
      </c>
      <c r="B61" s="100" t="s">
        <v>515</v>
      </c>
      <c r="C61" s="100"/>
      <c r="D61" s="101" t="s">
        <v>21</v>
      </c>
      <c r="E61" s="101"/>
      <c r="F61" s="26" t="s">
        <v>428</v>
      </c>
      <c r="G61" s="102">
        <v>482.96</v>
      </c>
      <c r="H61" s="102"/>
      <c r="I61" s="103">
        <v>0.7</v>
      </c>
      <c r="J61" s="103"/>
      <c r="K61" s="29">
        <v>338.072</v>
      </c>
    </row>
    <row r="62" spans="1:11" ht="15" customHeight="1">
      <c r="A62" s="4"/>
      <c r="B62" s="4"/>
      <c r="C62" s="4"/>
      <c r="D62" s="4"/>
      <c r="E62" s="4"/>
      <c r="F62" s="4"/>
      <c r="G62" s="95" t="s">
        <v>433</v>
      </c>
      <c r="H62" s="95"/>
      <c r="I62" s="95"/>
      <c r="J62" s="95"/>
      <c r="K62" s="30">
        <v>477.17</v>
      </c>
    </row>
    <row r="63" spans="1:11" ht="15" customHeight="1">
      <c r="A63" s="94" t="s">
        <v>434</v>
      </c>
      <c r="B63" s="94"/>
      <c r="C63" s="94"/>
      <c r="D63" s="99" t="s">
        <v>419</v>
      </c>
      <c r="E63" s="99"/>
      <c r="F63" s="25" t="s">
        <v>420</v>
      </c>
      <c r="G63" s="99" t="s">
        <v>421</v>
      </c>
      <c r="H63" s="99"/>
      <c r="I63" s="99" t="s">
        <v>422</v>
      </c>
      <c r="J63" s="99"/>
      <c r="K63" s="25" t="s">
        <v>423</v>
      </c>
    </row>
    <row r="64" spans="1:11" ht="15" customHeight="1">
      <c r="A64" s="26" t="s">
        <v>437</v>
      </c>
      <c r="B64" s="100" t="s">
        <v>438</v>
      </c>
      <c r="C64" s="100"/>
      <c r="D64" s="101" t="s">
        <v>21</v>
      </c>
      <c r="E64" s="101"/>
      <c r="F64" s="26" t="s">
        <v>216</v>
      </c>
      <c r="G64" s="102">
        <v>8.57</v>
      </c>
      <c r="H64" s="102"/>
      <c r="I64" s="103">
        <v>22.95</v>
      </c>
      <c r="J64" s="103"/>
      <c r="K64" s="29">
        <v>196.6815</v>
      </c>
    </row>
    <row r="65" spans="1:11" ht="18" customHeight="1">
      <c r="A65" s="4"/>
      <c r="B65" s="4"/>
      <c r="C65" s="4"/>
      <c r="D65" s="4"/>
      <c r="E65" s="4"/>
      <c r="F65" s="4"/>
      <c r="G65" s="95" t="s">
        <v>439</v>
      </c>
      <c r="H65" s="95"/>
      <c r="I65" s="95"/>
      <c r="J65" s="95"/>
      <c r="K65" s="30">
        <v>196.68</v>
      </c>
    </row>
    <row r="66" spans="1:11" ht="15" customHeight="1">
      <c r="A66" s="4"/>
      <c r="B66" s="4"/>
      <c r="C66" s="4"/>
      <c r="D66" s="4"/>
      <c r="E66" s="4"/>
      <c r="F66" s="4"/>
      <c r="G66" s="96" t="s">
        <v>444</v>
      </c>
      <c r="H66" s="96"/>
      <c r="I66" s="96"/>
      <c r="J66" s="96"/>
      <c r="K66" s="9">
        <v>673.85</v>
      </c>
    </row>
    <row r="67" spans="1:11" ht="9.9499999999999993" customHeight="1">
      <c r="A67" s="4"/>
      <c r="B67" s="4"/>
      <c r="C67" s="4"/>
      <c r="D67" s="4"/>
      <c r="E67" s="4"/>
      <c r="F67" s="4"/>
      <c r="G67" s="92"/>
      <c r="H67" s="92"/>
      <c r="I67" s="92"/>
      <c r="J67" s="92"/>
      <c r="K67" s="92"/>
    </row>
    <row r="68" spans="1:11" ht="20.100000000000001" customHeight="1">
      <c r="A68" s="93" t="s">
        <v>746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>
      <c r="A69" s="94" t="s">
        <v>471</v>
      </c>
      <c r="B69" s="94"/>
      <c r="C69" s="94"/>
      <c r="D69" s="99" t="s">
        <v>419</v>
      </c>
      <c r="E69" s="99"/>
      <c r="F69" s="25" t="s">
        <v>420</v>
      </c>
      <c r="G69" s="99" t="s">
        <v>421</v>
      </c>
      <c r="H69" s="99"/>
      <c r="I69" s="99" t="s">
        <v>422</v>
      </c>
      <c r="J69" s="99"/>
      <c r="K69" s="25" t="s">
        <v>423</v>
      </c>
    </row>
    <row r="70" spans="1:11" ht="38.1" customHeight="1">
      <c r="A70" s="26" t="s">
        <v>747</v>
      </c>
      <c r="B70" s="100" t="s">
        <v>748</v>
      </c>
      <c r="C70" s="100"/>
      <c r="D70" s="101" t="s">
        <v>21</v>
      </c>
      <c r="E70" s="101"/>
      <c r="F70" s="26" t="s">
        <v>474</v>
      </c>
      <c r="G70" s="102">
        <v>2.62</v>
      </c>
      <c r="H70" s="102"/>
      <c r="I70" s="103">
        <v>0.44</v>
      </c>
      <c r="J70" s="103"/>
      <c r="K70" s="29">
        <v>1.1528</v>
      </c>
    </row>
    <row r="71" spans="1:11" ht="38.1" customHeight="1">
      <c r="A71" s="26" t="s">
        <v>749</v>
      </c>
      <c r="B71" s="100" t="s">
        <v>750</v>
      </c>
      <c r="C71" s="100"/>
      <c r="D71" s="101" t="s">
        <v>21</v>
      </c>
      <c r="E71" s="101"/>
      <c r="F71" s="26" t="s">
        <v>477</v>
      </c>
      <c r="G71" s="102">
        <v>0.8</v>
      </c>
      <c r="H71" s="102"/>
      <c r="I71" s="103">
        <v>2.0499999999999998</v>
      </c>
      <c r="J71" s="103"/>
      <c r="K71" s="29">
        <v>1.64</v>
      </c>
    </row>
    <row r="72" spans="1:11" ht="18" customHeight="1">
      <c r="A72" s="4"/>
      <c r="B72" s="4"/>
      <c r="C72" s="4"/>
      <c r="D72" s="4"/>
      <c r="E72" s="4"/>
      <c r="F72" s="4"/>
      <c r="G72" s="95" t="s">
        <v>486</v>
      </c>
      <c r="H72" s="95"/>
      <c r="I72" s="95"/>
      <c r="J72" s="95"/>
      <c r="K72" s="30">
        <v>2.79</v>
      </c>
    </row>
    <row r="73" spans="1:11" ht="15" customHeight="1">
      <c r="A73" s="94" t="s">
        <v>418</v>
      </c>
      <c r="B73" s="94"/>
      <c r="C73" s="94"/>
      <c r="D73" s="99" t="s">
        <v>419</v>
      </c>
      <c r="E73" s="99"/>
      <c r="F73" s="25" t="s">
        <v>420</v>
      </c>
      <c r="G73" s="99" t="s">
        <v>421</v>
      </c>
      <c r="H73" s="99"/>
      <c r="I73" s="99" t="s">
        <v>422</v>
      </c>
      <c r="J73" s="99"/>
      <c r="K73" s="25" t="s">
        <v>423</v>
      </c>
    </row>
    <row r="74" spans="1:11" ht="21" customHeight="1">
      <c r="A74" s="26" t="s">
        <v>506</v>
      </c>
      <c r="B74" s="100" t="s">
        <v>507</v>
      </c>
      <c r="C74" s="100"/>
      <c r="D74" s="101" t="s">
        <v>21</v>
      </c>
      <c r="E74" s="101"/>
      <c r="F74" s="26" t="s">
        <v>47</v>
      </c>
      <c r="G74" s="102">
        <v>1.07</v>
      </c>
      <c r="H74" s="102"/>
      <c r="I74" s="103">
        <v>130</v>
      </c>
      <c r="J74" s="103"/>
      <c r="K74" s="29">
        <v>139.1</v>
      </c>
    </row>
    <row r="75" spans="1:11" ht="15" customHeight="1">
      <c r="A75" s="26" t="s">
        <v>514</v>
      </c>
      <c r="B75" s="100" t="s">
        <v>515</v>
      </c>
      <c r="C75" s="100"/>
      <c r="D75" s="101" t="s">
        <v>21</v>
      </c>
      <c r="E75" s="101"/>
      <c r="F75" s="26" t="s">
        <v>428</v>
      </c>
      <c r="G75" s="102">
        <v>483.7</v>
      </c>
      <c r="H75" s="102"/>
      <c r="I75" s="103">
        <v>0.7</v>
      </c>
      <c r="J75" s="103"/>
      <c r="K75" s="29">
        <v>338.59</v>
      </c>
    </row>
    <row r="76" spans="1:11" ht="15" customHeight="1">
      <c r="A76" s="4"/>
      <c r="B76" s="4"/>
      <c r="C76" s="4"/>
      <c r="D76" s="4"/>
      <c r="E76" s="4"/>
      <c r="F76" s="4"/>
      <c r="G76" s="95" t="s">
        <v>433</v>
      </c>
      <c r="H76" s="95"/>
      <c r="I76" s="95"/>
      <c r="J76" s="95"/>
      <c r="K76" s="30">
        <v>477.69</v>
      </c>
    </row>
    <row r="77" spans="1:11" ht="15" customHeight="1">
      <c r="A77" s="94" t="s">
        <v>434</v>
      </c>
      <c r="B77" s="94"/>
      <c r="C77" s="94"/>
      <c r="D77" s="99" t="s">
        <v>419</v>
      </c>
      <c r="E77" s="99"/>
      <c r="F77" s="25" t="s">
        <v>420</v>
      </c>
      <c r="G77" s="99" t="s">
        <v>421</v>
      </c>
      <c r="H77" s="99"/>
      <c r="I77" s="99" t="s">
        <v>422</v>
      </c>
      <c r="J77" s="99"/>
      <c r="K77" s="25" t="s">
        <v>423</v>
      </c>
    </row>
    <row r="78" spans="1:11" ht="21" customHeight="1">
      <c r="A78" s="26" t="s">
        <v>751</v>
      </c>
      <c r="B78" s="100" t="s">
        <v>752</v>
      </c>
      <c r="C78" s="100"/>
      <c r="D78" s="101" t="s">
        <v>21</v>
      </c>
      <c r="E78" s="101"/>
      <c r="F78" s="26" t="s">
        <v>216</v>
      </c>
      <c r="G78" s="102">
        <v>3.42</v>
      </c>
      <c r="H78" s="102"/>
      <c r="I78" s="103">
        <v>21.49</v>
      </c>
      <c r="J78" s="103"/>
      <c r="K78" s="29">
        <v>73.495800000000003</v>
      </c>
    </row>
    <row r="79" spans="1:11" ht="18" customHeight="1">
      <c r="A79" s="4"/>
      <c r="B79" s="4"/>
      <c r="C79" s="4"/>
      <c r="D79" s="4"/>
      <c r="E79" s="4"/>
      <c r="F79" s="4"/>
      <c r="G79" s="95" t="s">
        <v>439</v>
      </c>
      <c r="H79" s="95"/>
      <c r="I79" s="95"/>
      <c r="J79" s="95"/>
      <c r="K79" s="30">
        <v>73.5</v>
      </c>
    </row>
    <row r="80" spans="1:11" ht="15" customHeight="1">
      <c r="A80" s="4"/>
      <c r="B80" s="4"/>
      <c r="C80" s="4"/>
      <c r="D80" s="4"/>
      <c r="E80" s="4"/>
      <c r="F80" s="4"/>
      <c r="G80" s="96" t="s">
        <v>444</v>
      </c>
      <c r="H80" s="96"/>
      <c r="I80" s="96"/>
      <c r="J80" s="96"/>
      <c r="K80" s="9">
        <v>553.97</v>
      </c>
    </row>
    <row r="81" spans="1:11" ht="9.9499999999999993" customHeight="1">
      <c r="A81" s="4"/>
      <c r="B81" s="4"/>
      <c r="C81" s="4"/>
      <c r="D81" s="4"/>
      <c r="E81" s="4"/>
      <c r="F81" s="4"/>
      <c r="G81" s="92"/>
      <c r="H81" s="92"/>
      <c r="I81" s="92"/>
      <c r="J81" s="92"/>
      <c r="K81" s="92"/>
    </row>
    <row r="82" spans="1:11" ht="20.100000000000001" customHeight="1">
      <c r="A82" s="93" t="s">
        <v>753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>
      <c r="A83" s="94" t="s">
        <v>471</v>
      </c>
      <c r="B83" s="94"/>
      <c r="C83" s="94"/>
      <c r="D83" s="99" t="s">
        <v>419</v>
      </c>
      <c r="E83" s="99"/>
      <c r="F83" s="25" t="s">
        <v>420</v>
      </c>
      <c r="G83" s="99" t="s">
        <v>421</v>
      </c>
      <c r="H83" s="99"/>
      <c r="I83" s="99" t="s">
        <v>422</v>
      </c>
      <c r="J83" s="99"/>
      <c r="K83" s="25" t="s">
        <v>423</v>
      </c>
    </row>
    <row r="84" spans="1:11" ht="38.1" customHeight="1">
      <c r="A84" s="26" t="s">
        <v>747</v>
      </c>
      <c r="B84" s="100" t="s">
        <v>748</v>
      </c>
      <c r="C84" s="100"/>
      <c r="D84" s="101" t="s">
        <v>21</v>
      </c>
      <c r="E84" s="101"/>
      <c r="F84" s="26" t="s">
        <v>474</v>
      </c>
      <c r="G84" s="102">
        <v>3.56</v>
      </c>
      <c r="H84" s="102"/>
      <c r="I84" s="103">
        <v>0.44</v>
      </c>
      <c r="J84" s="103"/>
      <c r="K84" s="29">
        <v>1.5664</v>
      </c>
    </row>
    <row r="85" spans="1:11" ht="38.1" customHeight="1">
      <c r="A85" s="26" t="s">
        <v>749</v>
      </c>
      <c r="B85" s="100" t="s">
        <v>750</v>
      </c>
      <c r="C85" s="100"/>
      <c r="D85" s="101" t="s">
        <v>21</v>
      </c>
      <c r="E85" s="101"/>
      <c r="F85" s="26" t="s">
        <v>477</v>
      </c>
      <c r="G85" s="102">
        <v>1.08</v>
      </c>
      <c r="H85" s="102"/>
      <c r="I85" s="103">
        <v>2.0499999999999998</v>
      </c>
      <c r="J85" s="103"/>
      <c r="K85" s="29">
        <v>2.214</v>
      </c>
    </row>
    <row r="86" spans="1:11" ht="18" customHeight="1">
      <c r="A86" s="4"/>
      <c r="B86" s="4"/>
      <c r="C86" s="4"/>
      <c r="D86" s="4"/>
      <c r="E86" s="4"/>
      <c r="F86" s="4"/>
      <c r="G86" s="95" t="s">
        <v>486</v>
      </c>
      <c r="H86" s="95"/>
      <c r="I86" s="95"/>
      <c r="J86" s="95"/>
      <c r="K86" s="30">
        <v>3.78</v>
      </c>
    </row>
    <row r="87" spans="1:11" ht="15" customHeight="1">
      <c r="A87" s="94" t="s">
        <v>418</v>
      </c>
      <c r="B87" s="94"/>
      <c r="C87" s="94"/>
      <c r="D87" s="99" t="s">
        <v>419</v>
      </c>
      <c r="E87" s="99"/>
      <c r="F87" s="25" t="s">
        <v>420</v>
      </c>
      <c r="G87" s="99" t="s">
        <v>421</v>
      </c>
      <c r="H87" s="99"/>
      <c r="I87" s="99" t="s">
        <v>422</v>
      </c>
      <c r="J87" s="99"/>
      <c r="K87" s="25" t="s">
        <v>423</v>
      </c>
    </row>
    <row r="88" spans="1:11" ht="21" customHeight="1">
      <c r="A88" s="26" t="s">
        <v>497</v>
      </c>
      <c r="B88" s="100" t="s">
        <v>498</v>
      </c>
      <c r="C88" s="100"/>
      <c r="D88" s="101" t="s">
        <v>21</v>
      </c>
      <c r="E88" s="101"/>
      <c r="F88" s="26" t="s">
        <v>47</v>
      </c>
      <c r="G88" s="102">
        <v>1.02</v>
      </c>
      <c r="H88" s="102"/>
      <c r="I88" s="103">
        <v>131.69</v>
      </c>
      <c r="J88" s="103"/>
      <c r="K88" s="29">
        <v>134.32380000000001</v>
      </c>
    </row>
    <row r="89" spans="1:11" ht="15" customHeight="1">
      <c r="A89" s="26" t="s">
        <v>514</v>
      </c>
      <c r="B89" s="100" t="s">
        <v>515</v>
      </c>
      <c r="C89" s="100"/>
      <c r="D89" s="101" t="s">
        <v>21</v>
      </c>
      <c r="E89" s="101"/>
      <c r="F89" s="26" t="s">
        <v>428</v>
      </c>
      <c r="G89" s="102">
        <v>343.52</v>
      </c>
      <c r="H89" s="102"/>
      <c r="I89" s="103">
        <v>0.7</v>
      </c>
      <c r="J89" s="103"/>
      <c r="K89" s="29">
        <v>240.464</v>
      </c>
    </row>
    <row r="90" spans="1:11" ht="15" customHeight="1">
      <c r="A90" s="4"/>
      <c r="B90" s="4"/>
      <c r="C90" s="4"/>
      <c r="D90" s="4"/>
      <c r="E90" s="4"/>
      <c r="F90" s="4"/>
      <c r="G90" s="95" t="s">
        <v>433</v>
      </c>
      <c r="H90" s="95"/>
      <c r="I90" s="95"/>
      <c r="J90" s="95"/>
      <c r="K90" s="30">
        <v>374.78</v>
      </c>
    </row>
    <row r="91" spans="1:11" ht="15" customHeight="1">
      <c r="A91" s="94" t="s">
        <v>434</v>
      </c>
      <c r="B91" s="94"/>
      <c r="C91" s="94"/>
      <c r="D91" s="99" t="s">
        <v>419</v>
      </c>
      <c r="E91" s="99"/>
      <c r="F91" s="25" t="s">
        <v>420</v>
      </c>
      <c r="G91" s="99" t="s">
        <v>421</v>
      </c>
      <c r="H91" s="99"/>
      <c r="I91" s="99" t="s">
        <v>422</v>
      </c>
      <c r="J91" s="99"/>
      <c r="K91" s="25" t="s">
        <v>423</v>
      </c>
    </row>
    <row r="92" spans="1:11" ht="21" customHeight="1">
      <c r="A92" s="26" t="s">
        <v>751</v>
      </c>
      <c r="B92" s="100" t="s">
        <v>752</v>
      </c>
      <c r="C92" s="100"/>
      <c r="D92" s="101" t="s">
        <v>21</v>
      </c>
      <c r="E92" s="101"/>
      <c r="F92" s="26" t="s">
        <v>216</v>
      </c>
      <c r="G92" s="102">
        <v>4.6399999999999997</v>
      </c>
      <c r="H92" s="102"/>
      <c r="I92" s="103">
        <v>21.49</v>
      </c>
      <c r="J92" s="103"/>
      <c r="K92" s="29">
        <v>99.7136</v>
      </c>
    </row>
    <row r="93" spans="1:11" ht="18" customHeight="1">
      <c r="A93" s="4"/>
      <c r="B93" s="4"/>
      <c r="C93" s="4"/>
      <c r="D93" s="4"/>
      <c r="E93" s="4"/>
      <c r="F93" s="4"/>
      <c r="G93" s="95" t="s">
        <v>439</v>
      </c>
      <c r="H93" s="95"/>
      <c r="I93" s="95"/>
      <c r="J93" s="95"/>
      <c r="K93" s="30">
        <v>99.71</v>
      </c>
    </row>
    <row r="94" spans="1:11" ht="15" customHeight="1">
      <c r="A94" s="4"/>
      <c r="B94" s="4"/>
      <c r="C94" s="4"/>
      <c r="D94" s="4"/>
      <c r="E94" s="4"/>
      <c r="F94" s="4"/>
      <c r="G94" s="96" t="s">
        <v>444</v>
      </c>
      <c r="H94" s="96"/>
      <c r="I94" s="96"/>
      <c r="J94" s="96"/>
      <c r="K94" s="9">
        <v>478.26</v>
      </c>
    </row>
    <row r="95" spans="1:11" ht="9.9499999999999993" customHeight="1">
      <c r="A95" s="4"/>
      <c r="B95" s="4"/>
      <c r="C95" s="4"/>
      <c r="D95" s="4"/>
      <c r="E95" s="4"/>
      <c r="F95" s="4"/>
      <c r="G95" s="92"/>
      <c r="H95" s="92"/>
      <c r="I95" s="92"/>
      <c r="J95" s="92"/>
      <c r="K95" s="92"/>
    </row>
    <row r="96" spans="1:11" ht="20.100000000000001" customHeight="1">
      <c r="A96" s="93" t="s">
        <v>754</v>
      </c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>
      <c r="A97" s="94" t="s">
        <v>697</v>
      </c>
      <c r="B97" s="94"/>
      <c r="C97" s="94"/>
      <c r="D97" s="99" t="s">
        <v>419</v>
      </c>
      <c r="E97" s="99"/>
      <c r="F97" s="25" t="s">
        <v>420</v>
      </c>
      <c r="G97" s="99" t="s">
        <v>421</v>
      </c>
      <c r="H97" s="99"/>
      <c r="I97" s="99" t="s">
        <v>422</v>
      </c>
      <c r="J97" s="99"/>
      <c r="K97" s="25" t="s">
        <v>423</v>
      </c>
    </row>
    <row r="98" spans="1:11" ht="21" customHeight="1">
      <c r="A98" s="26" t="s">
        <v>722</v>
      </c>
      <c r="B98" s="100" t="s">
        <v>723</v>
      </c>
      <c r="C98" s="100"/>
      <c r="D98" s="101" t="s">
        <v>21</v>
      </c>
      <c r="E98" s="101"/>
      <c r="F98" s="26" t="s">
        <v>216</v>
      </c>
      <c r="G98" s="102">
        <v>1</v>
      </c>
      <c r="H98" s="102"/>
      <c r="I98" s="103">
        <v>2.79</v>
      </c>
      <c r="J98" s="103"/>
      <c r="K98" s="29">
        <v>2.79</v>
      </c>
    </row>
    <row r="99" spans="1:11" ht="21" customHeight="1">
      <c r="A99" s="26" t="s">
        <v>724</v>
      </c>
      <c r="B99" s="100" t="s">
        <v>725</v>
      </c>
      <c r="C99" s="100"/>
      <c r="D99" s="101" t="s">
        <v>21</v>
      </c>
      <c r="E99" s="101"/>
      <c r="F99" s="26" t="s">
        <v>216</v>
      </c>
      <c r="G99" s="102">
        <v>1</v>
      </c>
      <c r="H99" s="102"/>
      <c r="I99" s="103">
        <v>1.31</v>
      </c>
      <c r="J99" s="103"/>
      <c r="K99" s="29">
        <v>1.31</v>
      </c>
    </row>
    <row r="100" spans="1:11" ht="21" customHeight="1">
      <c r="A100" s="26" t="s">
        <v>700</v>
      </c>
      <c r="B100" s="100" t="s">
        <v>701</v>
      </c>
      <c r="C100" s="100"/>
      <c r="D100" s="101" t="s">
        <v>21</v>
      </c>
      <c r="E100" s="101"/>
      <c r="F100" s="26" t="s">
        <v>216</v>
      </c>
      <c r="G100" s="102">
        <v>1</v>
      </c>
      <c r="H100" s="102"/>
      <c r="I100" s="103">
        <v>1.43</v>
      </c>
      <c r="J100" s="103"/>
      <c r="K100" s="29">
        <v>1.43</v>
      </c>
    </row>
    <row r="101" spans="1:11" ht="21" customHeight="1">
      <c r="A101" s="26" t="s">
        <v>726</v>
      </c>
      <c r="B101" s="100" t="s">
        <v>727</v>
      </c>
      <c r="C101" s="100"/>
      <c r="D101" s="101" t="s">
        <v>21</v>
      </c>
      <c r="E101" s="101"/>
      <c r="F101" s="26" t="s">
        <v>216</v>
      </c>
      <c r="G101" s="102">
        <v>1</v>
      </c>
      <c r="H101" s="102"/>
      <c r="I101" s="103">
        <v>0.78</v>
      </c>
      <c r="J101" s="103"/>
      <c r="K101" s="29">
        <v>0.78</v>
      </c>
    </row>
    <row r="102" spans="1:11" ht="21" customHeight="1">
      <c r="A102" s="26" t="s">
        <v>704</v>
      </c>
      <c r="B102" s="100" t="s">
        <v>705</v>
      </c>
      <c r="C102" s="100"/>
      <c r="D102" s="101" t="s">
        <v>21</v>
      </c>
      <c r="E102" s="101"/>
      <c r="F102" s="26" t="s">
        <v>216</v>
      </c>
      <c r="G102" s="102">
        <v>1</v>
      </c>
      <c r="H102" s="102"/>
      <c r="I102" s="103">
        <v>0.08</v>
      </c>
      <c r="J102" s="103"/>
      <c r="K102" s="29">
        <v>0.08</v>
      </c>
    </row>
    <row r="103" spans="1:11" ht="21" customHeight="1">
      <c r="A103" s="26" t="s">
        <v>728</v>
      </c>
      <c r="B103" s="100" t="s">
        <v>729</v>
      </c>
      <c r="C103" s="100"/>
      <c r="D103" s="101" t="s">
        <v>21</v>
      </c>
      <c r="E103" s="101"/>
      <c r="F103" s="26" t="s">
        <v>216</v>
      </c>
      <c r="G103" s="102">
        <v>1</v>
      </c>
      <c r="H103" s="102"/>
      <c r="I103" s="103">
        <v>0.54</v>
      </c>
      <c r="J103" s="103"/>
      <c r="K103" s="29">
        <v>0.54</v>
      </c>
    </row>
    <row r="104" spans="1:11" ht="15" customHeight="1">
      <c r="A104" s="4"/>
      <c r="B104" s="4"/>
      <c r="C104" s="4"/>
      <c r="D104" s="4"/>
      <c r="E104" s="4"/>
      <c r="F104" s="4"/>
      <c r="G104" s="95" t="s">
        <v>706</v>
      </c>
      <c r="H104" s="95"/>
      <c r="I104" s="95"/>
      <c r="J104" s="95"/>
      <c r="K104" s="30">
        <v>6.93</v>
      </c>
    </row>
    <row r="105" spans="1:11" ht="15" customHeight="1">
      <c r="A105" s="94" t="s">
        <v>707</v>
      </c>
      <c r="B105" s="94"/>
      <c r="C105" s="94"/>
      <c r="D105" s="99" t="s">
        <v>419</v>
      </c>
      <c r="E105" s="99"/>
      <c r="F105" s="25" t="s">
        <v>420</v>
      </c>
      <c r="G105" s="99" t="s">
        <v>421</v>
      </c>
      <c r="H105" s="99"/>
      <c r="I105" s="99" t="s">
        <v>422</v>
      </c>
      <c r="J105" s="99"/>
      <c r="K105" s="25" t="s">
        <v>423</v>
      </c>
    </row>
    <row r="106" spans="1:11" ht="15" customHeight="1">
      <c r="A106" s="26" t="s">
        <v>755</v>
      </c>
      <c r="B106" s="100" t="s">
        <v>756</v>
      </c>
      <c r="C106" s="100"/>
      <c r="D106" s="101" t="s">
        <v>21</v>
      </c>
      <c r="E106" s="101"/>
      <c r="F106" s="26" t="s">
        <v>216</v>
      </c>
      <c r="G106" s="102">
        <v>1</v>
      </c>
      <c r="H106" s="102"/>
      <c r="I106" s="103">
        <v>20.97</v>
      </c>
      <c r="J106" s="103"/>
      <c r="K106" s="29">
        <v>20.97</v>
      </c>
    </row>
    <row r="107" spans="1:11" ht="15" customHeight="1">
      <c r="A107" s="4"/>
      <c r="B107" s="4"/>
      <c r="C107" s="4"/>
      <c r="D107" s="4"/>
      <c r="E107" s="4"/>
      <c r="F107" s="4"/>
      <c r="G107" s="95" t="s">
        <v>710</v>
      </c>
      <c r="H107" s="95"/>
      <c r="I107" s="95"/>
      <c r="J107" s="95"/>
      <c r="K107" s="30">
        <v>20.97</v>
      </c>
    </row>
    <row r="108" spans="1:11" ht="15" customHeight="1">
      <c r="A108" s="94" t="s">
        <v>440</v>
      </c>
      <c r="B108" s="94"/>
      <c r="C108" s="94"/>
      <c r="D108" s="99" t="s">
        <v>419</v>
      </c>
      <c r="E108" s="99"/>
      <c r="F108" s="25" t="s">
        <v>420</v>
      </c>
      <c r="G108" s="99" t="s">
        <v>421</v>
      </c>
      <c r="H108" s="99"/>
      <c r="I108" s="99" t="s">
        <v>422</v>
      </c>
      <c r="J108" s="99"/>
      <c r="K108" s="25" t="s">
        <v>423</v>
      </c>
    </row>
    <row r="109" spans="1:11" ht="21" customHeight="1">
      <c r="A109" s="26" t="s">
        <v>757</v>
      </c>
      <c r="B109" s="100" t="s">
        <v>758</v>
      </c>
      <c r="C109" s="100"/>
      <c r="D109" s="101" t="s">
        <v>21</v>
      </c>
      <c r="E109" s="101"/>
      <c r="F109" s="26" t="s">
        <v>216</v>
      </c>
      <c r="G109" s="102">
        <v>1</v>
      </c>
      <c r="H109" s="102"/>
      <c r="I109" s="103">
        <v>0.24</v>
      </c>
      <c r="J109" s="103"/>
      <c r="K109" s="29">
        <v>0.24</v>
      </c>
    </row>
    <row r="110" spans="1:11" ht="15" customHeight="1">
      <c r="A110" s="4"/>
      <c r="B110" s="4"/>
      <c r="C110" s="4"/>
      <c r="D110" s="4"/>
      <c r="E110" s="4"/>
      <c r="F110" s="4"/>
      <c r="G110" s="95" t="s">
        <v>443</v>
      </c>
      <c r="H110" s="95"/>
      <c r="I110" s="95"/>
      <c r="J110" s="95"/>
      <c r="K110" s="30">
        <v>0.24</v>
      </c>
    </row>
    <row r="111" spans="1:11" ht="15" customHeight="1">
      <c r="A111" s="4"/>
      <c r="B111" s="4"/>
      <c r="C111" s="4"/>
      <c r="D111" s="4"/>
      <c r="E111" s="4"/>
      <c r="F111" s="4"/>
      <c r="G111" s="96" t="s">
        <v>444</v>
      </c>
      <c r="H111" s="96"/>
      <c r="I111" s="96"/>
      <c r="J111" s="96"/>
      <c r="K111" s="9">
        <v>28.14</v>
      </c>
    </row>
    <row r="112" spans="1:11" ht="9.9499999999999993" customHeight="1">
      <c r="A112" s="4"/>
      <c r="B112" s="4"/>
      <c r="C112" s="4"/>
      <c r="D112" s="4"/>
      <c r="E112" s="4"/>
      <c r="F112" s="4"/>
      <c r="G112" s="92"/>
      <c r="H112" s="92"/>
      <c r="I112" s="92"/>
      <c r="J112" s="92"/>
      <c r="K112" s="92"/>
    </row>
    <row r="113" spans="1:11" ht="20.100000000000001" customHeight="1">
      <c r="A113" s="93" t="s">
        <v>759</v>
      </c>
      <c r="B113" s="93"/>
      <c r="C113" s="93"/>
      <c r="D113" s="93"/>
      <c r="E113" s="93"/>
      <c r="F113" s="93"/>
      <c r="G113" s="93"/>
      <c r="H113" s="93"/>
      <c r="I113" s="93"/>
      <c r="J113" s="93"/>
      <c r="K113" s="93"/>
    </row>
    <row r="114" spans="1:11" ht="15" customHeight="1">
      <c r="A114" s="94" t="s">
        <v>418</v>
      </c>
      <c r="B114" s="94"/>
      <c r="C114" s="94"/>
      <c r="D114" s="99" t="s">
        <v>419</v>
      </c>
      <c r="E114" s="99"/>
      <c r="F114" s="25" t="s">
        <v>420</v>
      </c>
      <c r="G114" s="99" t="s">
        <v>421</v>
      </c>
      <c r="H114" s="99"/>
      <c r="I114" s="99" t="s">
        <v>422</v>
      </c>
      <c r="J114" s="99"/>
      <c r="K114" s="25" t="s">
        <v>423</v>
      </c>
    </row>
    <row r="115" spans="1:11" ht="15" customHeight="1">
      <c r="A115" s="26" t="s">
        <v>760</v>
      </c>
      <c r="B115" s="100" t="s">
        <v>761</v>
      </c>
      <c r="C115" s="100"/>
      <c r="D115" s="101" t="s">
        <v>21</v>
      </c>
      <c r="E115" s="101"/>
      <c r="F115" s="26" t="s">
        <v>428</v>
      </c>
      <c r="G115" s="102">
        <v>1</v>
      </c>
      <c r="H115" s="102"/>
      <c r="I115" s="103">
        <v>8.66</v>
      </c>
      <c r="J115" s="103"/>
      <c r="K115" s="29">
        <v>8.66</v>
      </c>
    </row>
    <row r="116" spans="1:11" ht="15" customHeight="1">
      <c r="A116" s="4"/>
      <c r="B116" s="4"/>
      <c r="C116" s="4"/>
      <c r="D116" s="4"/>
      <c r="E116" s="4"/>
      <c r="F116" s="4"/>
      <c r="G116" s="95" t="s">
        <v>433</v>
      </c>
      <c r="H116" s="95"/>
      <c r="I116" s="95"/>
      <c r="J116" s="95"/>
      <c r="K116" s="30">
        <v>8.66</v>
      </c>
    </row>
    <row r="117" spans="1:11" ht="15" customHeight="1">
      <c r="A117" s="94" t="s">
        <v>434</v>
      </c>
      <c r="B117" s="94"/>
      <c r="C117" s="94"/>
      <c r="D117" s="99" t="s">
        <v>419</v>
      </c>
      <c r="E117" s="99"/>
      <c r="F117" s="25" t="s">
        <v>420</v>
      </c>
      <c r="G117" s="99" t="s">
        <v>421</v>
      </c>
      <c r="H117" s="99"/>
      <c r="I117" s="99" t="s">
        <v>422</v>
      </c>
      <c r="J117" s="99"/>
      <c r="K117" s="25" t="s">
        <v>423</v>
      </c>
    </row>
    <row r="118" spans="1:11" ht="21" customHeight="1">
      <c r="A118" s="26" t="s">
        <v>762</v>
      </c>
      <c r="B118" s="100" t="s">
        <v>763</v>
      </c>
      <c r="C118" s="100"/>
      <c r="D118" s="101" t="s">
        <v>21</v>
      </c>
      <c r="E118" s="101"/>
      <c r="F118" s="26" t="s">
        <v>216</v>
      </c>
      <c r="G118" s="102">
        <v>3.2500000000000001E-2</v>
      </c>
      <c r="H118" s="102"/>
      <c r="I118" s="103">
        <v>23.86</v>
      </c>
      <c r="J118" s="103"/>
      <c r="K118" s="29">
        <v>0.77544999999999997</v>
      </c>
    </row>
    <row r="119" spans="1:11" ht="15" customHeight="1">
      <c r="A119" s="26" t="s">
        <v>764</v>
      </c>
      <c r="B119" s="100" t="s">
        <v>765</v>
      </c>
      <c r="C119" s="100"/>
      <c r="D119" s="101" t="s">
        <v>21</v>
      </c>
      <c r="E119" s="101"/>
      <c r="F119" s="26" t="s">
        <v>216</v>
      </c>
      <c r="G119" s="102">
        <v>4.8800000000000003E-2</v>
      </c>
      <c r="H119" s="102"/>
      <c r="I119" s="103">
        <v>28.14</v>
      </c>
      <c r="J119" s="103"/>
      <c r="K119" s="29">
        <v>1.373232</v>
      </c>
    </row>
    <row r="120" spans="1:11" ht="18" customHeight="1">
      <c r="A120" s="4"/>
      <c r="B120" s="4"/>
      <c r="C120" s="4"/>
      <c r="D120" s="4"/>
      <c r="E120" s="4"/>
      <c r="F120" s="4"/>
      <c r="G120" s="95" t="s">
        <v>439</v>
      </c>
      <c r="H120" s="95"/>
      <c r="I120" s="95"/>
      <c r="J120" s="95"/>
      <c r="K120" s="30">
        <v>2.15</v>
      </c>
    </row>
    <row r="121" spans="1:11" ht="15" customHeight="1">
      <c r="A121" s="4"/>
      <c r="B121" s="4"/>
      <c r="C121" s="4"/>
      <c r="D121" s="4"/>
      <c r="E121" s="4"/>
      <c r="F121" s="4"/>
      <c r="G121" s="96" t="s">
        <v>444</v>
      </c>
      <c r="H121" s="96"/>
      <c r="I121" s="96"/>
      <c r="J121" s="96"/>
      <c r="K121" s="9">
        <v>10.8</v>
      </c>
    </row>
    <row r="122" spans="1:11" ht="9.9499999999999993" customHeight="1">
      <c r="A122" s="4"/>
      <c r="B122" s="4"/>
      <c r="C122" s="4"/>
      <c r="D122" s="4"/>
      <c r="E122" s="4"/>
      <c r="F122" s="4"/>
      <c r="G122" s="92"/>
      <c r="H122" s="92"/>
      <c r="I122" s="92"/>
      <c r="J122" s="92"/>
      <c r="K122" s="92"/>
    </row>
    <row r="123" spans="1:11" ht="20.100000000000001" customHeight="1">
      <c r="A123" s="93" t="s">
        <v>766</v>
      </c>
      <c r="B123" s="93"/>
      <c r="C123" s="93"/>
      <c r="D123" s="93"/>
      <c r="E123" s="93"/>
      <c r="F123" s="93"/>
      <c r="G123" s="93"/>
      <c r="H123" s="93"/>
      <c r="I123" s="93"/>
      <c r="J123" s="93"/>
      <c r="K123" s="93"/>
    </row>
    <row r="124" spans="1:11" ht="15" customHeight="1">
      <c r="A124" s="94" t="s">
        <v>418</v>
      </c>
      <c r="B124" s="94"/>
      <c r="C124" s="94"/>
      <c r="D124" s="99" t="s">
        <v>419</v>
      </c>
      <c r="E124" s="99"/>
      <c r="F124" s="25" t="s">
        <v>420</v>
      </c>
      <c r="G124" s="99" t="s">
        <v>421</v>
      </c>
      <c r="H124" s="99"/>
      <c r="I124" s="99" t="s">
        <v>422</v>
      </c>
      <c r="J124" s="99"/>
      <c r="K124" s="25" t="s">
        <v>423</v>
      </c>
    </row>
    <row r="125" spans="1:11" ht="21" customHeight="1">
      <c r="A125" s="26" t="s">
        <v>767</v>
      </c>
      <c r="B125" s="100" t="s">
        <v>768</v>
      </c>
      <c r="C125" s="100"/>
      <c r="D125" s="101" t="s">
        <v>21</v>
      </c>
      <c r="E125" s="101"/>
      <c r="F125" s="26" t="s">
        <v>428</v>
      </c>
      <c r="G125" s="102">
        <v>2.5000000000000001E-2</v>
      </c>
      <c r="H125" s="102"/>
      <c r="I125" s="103">
        <v>16.100000000000001</v>
      </c>
      <c r="J125" s="103"/>
      <c r="K125" s="29">
        <v>0.40250000000000002</v>
      </c>
    </row>
    <row r="126" spans="1:11" ht="29.1" customHeight="1">
      <c r="A126" s="26" t="s">
        <v>769</v>
      </c>
      <c r="B126" s="100" t="s">
        <v>770</v>
      </c>
      <c r="C126" s="100"/>
      <c r="D126" s="101" t="s">
        <v>21</v>
      </c>
      <c r="E126" s="101"/>
      <c r="F126" s="26" t="s">
        <v>38</v>
      </c>
      <c r="G126" s="102">
        <v>2.8159999999999998</v>
      </c>
      <c r="H126" s="102"/>
      <c r="I126" s="103">
        <v>0.22</v>
      </c>
      <c r="J126" s="103"/>
      <c r="K126" s="29">
        <v>0.61951999999999996</v>
      </c>
    </row>
    <row r="127" spans="1:11" ht="15" customHeight="1">
      <c r="A127" s="4"/>
      <c r="B127" s="4"/>
      <c r="C127" s="4"/>
      <c r="D127" s="4"/>
      <c r="E127" s="4"/>
      <c r="F127" s="4"/>
      <c r="G127" s="95" t="s">
        <v>433</v>
      </c>
      <c r="H127" s="95"/>
      <c r="I127" s="95"/>
      <c r="J127" s="95"/>
      <c r="K127" s="30">
        <v>1.02</v>
      </c>
    </row>
    <row r="128" spans="1:11" ht="15" customHeight="1">
      <c r="A128" s="94" t="s">
        <v>434</v>
      </c>
      <c r="B128" s="94"/>
      <c r="C128" s="94"/>
      <c r="D128" s="99" t="s">
        <v>419</v>
      </c>
      <c r="E128" s="99"/>
      <c r="F128" s="25" t="s">
        <v>420</v>
      </c>
      <c r="G128" s="99" t="s">
        <v>421</v>
      </c>
      <c r="H128" s="99"/>
      <c r="I128" s="99" t="s">
        <v>422</v>
      </c>
      <c r="J128" s="99"/>
      <c r="K128" s="25" t="s">
        <v>423</v>
      </c>
    </row>
    <row r="129" spans="1:11" ht="21" customHeight="1">
      <c r="A129" s="26" t="s">
        <v>762</v>
      </c>
      <c r="B129" s="100" t="s">
        <v>763</v>
      </c>
      <c r="C129" s="100"/>
      <c r="D129" s="101" t="s">
        <v>21</v>
      </c>
      <c r="E129" s="101"/>
      <c r="F129" s="26" t="s">
        <v>216</v>
      </c>
      <c r="G129" s="102">
        <v>1.72E-2</v>
      </c>
      <c r="H129" s="102"/>
      <c r="I129" s="103">
        <v>23.86</v>
      </c>
      <c r="J129" s="103"/>
      <c r="K129" s="29">
        <v>0.41039199999999998</v>
      </c>
    </row>
    <row r="130" spans="1:11" ht="15" customHeight="1">
      <c r="A130" s="26" t="s">
        <v>764</v>
      </c>
      <c r="B130" s="100" t="s">
        <v>765</v>
      </c>
      <c r="C130" s="100"/>
      <c r="D130" s="101" t="s">
        <v>21</v>
      </c>
      <c r="E130" s="101"/>
      <c r="F130" s="26" t="s">
        <v>216</v>
      </c>
      <c r="G130" s="102">
        <v>0.1055</v>
      </c>
      <c r="H130" s="102"/>
      <c r="I130" s="103">
        <v>28.14</v>
      </c>
      <c r="J130" s="103"/>
      <c r="K130" s="29">
        <v>2.9687700000000001</v>
      </c>
    </row>
    <row r="131" spans="1:11" ht="18" customHeight="1">
      <c r="A131" s="4"/>
      <c r="B131" s="4"/>
      <c r="C131" s="4"/>
      <c r="D131" s="4"/>
      <c r="E131" s="4"/>
      <c r="F131" s="4"/>
      <c r="G131" s="95" t="s">
        <v>439</v>
      </c>
      <c r="H131" s="95"/>
      <c r="I131" s="95"/>
      <c r="J131" s="95"/>
      <c r="K131" s="30">
        <v>3.38</v>
      </c>
    </row>
    <row r="132" spans="1:11" ht="15" customHeight="1">
      <c r="A132" s="94" t="s">
        <v>440</v>
      </c>
      <c r="B132" s="94"/>
      <c r="C132" s="94"/>
      <c r="D132" s="99" t="s">
        <v>419</v>
      </c>
      <c r="E132" s="99"/>
      <c r="F132" s="25" t="s">
        <v>420</v>
      </c>
      <c r="G132" s="99" t="s">
        <v>421</v>
      </c>
      <c r="H132" s="99"/>
      <c r="I132" s="99" t="s">
        <v>422</v>
      </c>
      <c r="J132" s="99"/>
      <c r="K132" s="25" t="s">
        <v>423</v>
      </c>
    </row>
    <row r="133" spans="1:11" ht="21" customHeight="1">
      <c r="A133" s="26" t="s">
        <v>771</v>
      </c>
      <c r="B133" s="100" t="s">
        <v>772</v>
      </c>
      <c r="C133" s="100"/>
      <c r="D133" s="101" t="s">
        <v>21</v>
      </c>
      <c r="E133" s="101"/>
      <c r="F133" s="26" t="s">
        <v>428</v>
      </c>
      <c r="G133" s="102">
        <v>1</v>
      </c>
      <c r="H133" s="102"/>
      <c r="I133" s="103">
        <v>11.74</v>
      </c>
      <c r="J133" s="103"/>
      <c r="K133" s="29">
        <v>11.74</v>
      </c>
    </row>
    <row r="134" spans="1:11" ht="15" customHeight="1">
      <c r="A134" s="4"/>
      <c r="B134" s="4"/>
      <c r="C134" s="4"/>
      <c r="D134" s="4"/>
      <c r="E134" s="4"/>
      <c r="F134" s="4"/>
      <c r="G134" s="95" t="s">
        <v>443</v>
      </c>
      <c r="H134" s="95"/>
      <c r="I134" s="95"/>
      <c r="J134" s="95"/>
      <c r="K134" s="30">
        <v>11.74</v>
      </c>
    </row>
    <row r="135" spans="1:11" ht="15" customHeight="1">
      <c r="A135" s="4"/>
      <c r="B135" s="4"/>
      <c r="C135" s="4"/>
      <c r="D135" s="4"/>
      <c r="E135" s="4"/>
      <c r="F135" s="4"/>
      <c r="G135" s="96" t="s">
        <v>444</v>
      </c>
      <c r="H135" s="96"/>
      <c r="I135" s="96"/>
      <c r="J135" s="96"/>
      <c r="K135" s="9">
        <v>16.12</v>
      </c>
    </row>
    <row r="136" spans="1:11" ht="9.9499999999999993" customHeight="1">
      <c r="A136" s="4"/>
      <c r="B136" s="4"/>
      <c r="C136" s="4"/>
      <c r="D136" s="4"/>
      <c r="E136" s="4"/>
      <c r="F136" s="4"/>
      <c r="G136" s="92"/>
      <c r="H136" s="92"/>
      <c r="I136" s="92"/>
      <c r="J136" s="92"/>
      <c r="K136" s="92"/>
    </row>
    <row r="137" spans="1:11" ht="20.100000000000001" customHeight="1">
      <c r="A137" s="93" t="s">
        <v>773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</row>
    <row r="138" spans="1:11" ht="15" customHeight="1">
      <c r="A138" s="94" t="s">
        <v>418</v>
      </c>
      <c r="B138" s="94"/>
      <c r="C138" s="94"/>
      <c r="D138" s="99" t="s">
        <v>419</v>
      </c>
      <c r="E138" s="99"/>
      <c r="F138" s="25" t="s">
        <v>420</v>
      </c>
      <c r="G138" s="99" t="s">
        <v>421</v>
      </c>
      <c r="H138" s="99"/>
      <c r="I138" s="99" t="s">
        <v>422</v>
      </c>
      <c r="J138" s="99"/>
      <c r="K138" s="25" t="s">
        <v>423</v>
      </c>
    </row>
    <row r="139" spans="1:11" ht="21" customHeight="1">
      <c r="A139" s="26" t="s">
        <v>767</v>
      </c>
      <c r="B139" s="100" t="s">
        <v>768</v>
      </c>
      <c r="C139" s="100"/>
      <c r="D139" s="101" t="s">
        <v>21</v>
      </c>
      <c r="E139" s="101"/>
      <c r="F139" s="26" t="s">
        <v>428</v>
      </c>
      <c r="G139" s="102">
        <v>2.5000000000000001E-2</v>
      </c>
      <c r="H139" s="102"/>
      <c r="I139" s="103">
        <v>16.100000000000001</v>
      </c>
      <c r="J139" s="103"/>
      <c r="K139" s="29">
        <v>0.40250000000000002</v>
      </c>
    </row>
    <row r="140" spans="1:11" ht="29.1" customHeight="1">
      <c r="A140" s="26" t="s">
        <v>769</v>
      </c>
      <c r="B140" s="100" t="s">
        <v>770</v>
      </c>
      <c r="C140" s="100"/>
      <c r="D140" s="101" t="s">
        <v>21</v>
      </c>
      <c r="E140" s="101"/>
      <c r="F140" s="26" t="s">
        <v>38</v>
      </c>
      <c r="G140" s="102">
        <v>2.1179999999999999</v>
      </c>
      <c r="H140" s="102"/>
      <c r="I140" s="103">
        <v>0.22</v>
      </c>
      <c r="J140" s="103"/>
      <c r="K140" s="29">
        <v>0.46595999999999999</v>
      </c>
    </row>
    <row r="141" spans="1:11" ht="15" customHeight="1">
      <c r="A141" s="4"/>
      <c r="B141" s="4"/>
      <c r="C141" s="4"/>
      <c r="D141" s="4"/>
      <c r="E141" s="4"/>
      <c r="F141" s="4"/>
      <c r="G141" s="95" t="s">
        <v>433</v>
      </c>
      <c r="H141" s="95"/>
      <c r="I141" s="95"/>
      <c r="J141" s="95"/>
      <c r="K141" s="30">
        <v>0.87</v>
      </c>
    </row>
    <row r="142" spans="1:11" ht="15" customHeight="1">
      <c r="A142" s="94" t="s">
        <v>434</v>
      </c>
      <c r="B142" s="94"/>
      <c r="C142" s="94"/>
      <c r="D142" s="99" t="s">
        <v>419</v>
      </c>
      <c r="E142" s="99"/>
      <c r="F142" s="25" t="s">
        <v>420</v>
      </c>
      <c r="G142" s="99" t="s">
        <v>421</v>
      </c>
      <c r="H142" s="99"/>
      <c r="I142" s="99" t="s">
        <v>422</v>
      </c>
      <c r="J142" s="99"/>
      <c r="K142" s="25" t="s">
        <v>423</v>
      </c>
    </row>
    <row r="143" spans="1:11" ht="21" customHeight="1">
      <c r="A143" s="26" t="s">
        <v>762</v>
      </c>
      <c r="B143" s="100" t="s">
        <v>763</v>
      </c>
      <c r="C143" s="100"/>
      <c r="D143" s="101" t="s">
        <v>21</v>
      </c>
      <c r="E143" s="101"/>
      <c r="F143" s="26" t="s">
        <v>216</v>
      </c>
      <c r="G143" s="102">
        <v>1.3599999999999999E-2</v>
      </c>
      <c r="H143" s="102"/>
      <c r="I143" s="103">
        <v>23.86</v>
      </c>
      <c r="J143" s="103"/>
      <c r="K143" s="29">
        <v>0.32449600000000001</v>
      </c>
    </row>
    <row r="144" spans="1:11" ht="15" customHeight="1">
      <c r="A144" s="26" t="s">
        <v>764</v>
      </c>
      <c r="B144" s="100" t="s">
        <v>765</v>
      </c>
      <c r="C144" s="100"/>
      <c r="D144" s="101" t="s">
        <v>21</v>
      </c>
      <c r="E144" s="101"/>
      <c r="F144" s="26" t="s">
        <v>216</v>
      </c>
      <c r="G144" s="102">
        <v>8.3599999999999994E-2</v>
      </c>
      <c r="H144" s="102"/>
      <c r="I144" s="103">
        <v>28.14</v>
      </c>
      <c r="J144" s="103"/>
      <c r="K144" s="29">
        <v>2.3525040000000002</v>
      </c>
    </row>
    <row r="145" spans="1:11" ht="18" customHeight="1">
      <c r="A145" s="4"/>
      <c r="B145" s="4"/>
      <c r="C145" s="4"/>
      <c r="D145" s="4"/>
      <c r="E145" s="4"/>
      <c r="F145" s="4"/>
      <c r="G145" s="95" t="s">
        <v>439</v>
      </c>
      <c r="H145" s="95"/>
      <c r="I145" s="95"/>
      <c r="J145" s="95"/>
      <c r="K145" s="30">
        <v>2.67</v>
      </c>
    </row>
    <row r="146" spans="1:11" ht="15" customHeight="1">
      <c r="A146" s="94" t="s">
        <v>440</v>
      </c>
      <c r="B146" s="94"/>
      <c r="C146" s="94"/>
      <c r="D146" s="99" t="s">
        <v>419</v>
      </c>
      <c r="E146" s="99"/>
      <c r="F146" s="25" t="s">
        <v>420</v>
      </c>
      <c r="G146" s="99" t="s">
        <v>421</v>
      </c>
      <c r="H146" s="99"/>
      <c r="I146" s="99" t="s">
        <v>422</v>
      </c>
      <c r="J146" s="99"/>
      <c r="K146" s="25" t="s">
        <v>423</v>
      </c>
    </row>
    <row r="147" spans="1:11" ht="21" customHeight="1">
      <c r="A147" s="26" t="s">
        <v>774</v>
      </c>
      <c r="B147" s="100" t="s">
        <v>775</v>
      </c>
      <c r="C147" s="100"/>
      <c r="D147" s="101" t="s">
        <v>21</v>
      </c>
      <c r="E147" s="101"/>
      <c r="F147" s="26" t="s">
        <v>428</v>
      </c>
      <c r="G147" s="102">
        <v>1</v>
      </c>
      <c r="H147" s="102"/>
      <c r="I147" s="103">
        <v>10.61</v>
      </c>
      <c r="J147" s="103"/>
      <c r="K147" s="29">
        <v>10.61</v>
      </c>
    </row>
    <row r="148" spans="1:11" ht="15" customHeight="1">
      <c r="A148" s="4"/>
      <c r="B148" s="4"/>
      <c r="C148" s="4"/>
      <c r="D148" s="4"/>
      <c r="E148" s="4"/>
      <c r="F148" s="4"/>
      <c r="G148" s="95" t="s">
        <v>443</v>
      </c>
      <c r="H148" s="95"/>
      <c r="I148" s="95"/>
      <c r="J148" s="95"/>
      <c r="K148" s="30">
        <v>10.61</v>
      </c>
    </row>
    <row r="149" spans="1:11" ht="15" customHeight="1">
      <c r="A149" s="4"/>
      <c r="B149" s="4"/>
      <c r="C149" s="4"/>
      <c r="D149" s="4"/>
      <c r="E149" s="4"/>
      <c r="F149" s="4"/>
      <c r="G149" s="96" t="s">
        <v>444</v>
      </c>
      <c r="H149" s="96"/>
      <c r="I149" s="96"/>
      <c r="J149" s="96"/>
      <c r="K149" s="9">
        <v>14.14</v>
      </c>
    </row>
    <row r="150" spans="1:11" ht="9.9499999999999993" customHeight="1">
      <c r="A150" s="4"/>
      <c r="B150" s="4"/>
      <c r="C150" s="4"/>
      <c r="D150" s="4"/>
      <c r="E150" s="4"/>
      <c r="F150" s="4"/>
      <c r="G150" s="92"/>
      <c r="H150" s="92"/>
      <c r="I150" s="92"/>
      <c r="J150" s="92"/>
      <c r="K150" s="92"/>
    </row>
    <row r="151" spans="1:11" ht="20.100000000000001" customHeight="1">
      <c r="A151" s="93" t="s">
        <v>776</v>
      </c>
      <c r="B151" s="93"/>
      <c r="C151" s="93"/>
      <c r="D151" s="93"/>
      <c r="E151" s="93"/>
      <c r="F151" s="93"/>
      <c r="G151" s="93"/>
      <c r="H151" s="93"/>
      <c r="I151" s="93"/>
      <c r="J151" s="93"/>
      <c r="K151" s="93"/>
    </row>
    <row r="152" spans="1:11" ht="15" customHeight="1">
      <c r="A152" s="94" t="s">
        <v>418</v>
      </c>
      <c r="B152" s="94"/>
      <c r="C152" s="94"/>
      <c r="D152" s="99" t="s">
        <v>419</v>
      </c>
      <c r="E152" s="99"/>
      <c r="F152" s="25" t="s">
        <v>420</v>
      </c>
      <c r="G152" s="99" t="s">
        <v>421</v>
      </c>
      <c r="H152" s="99"/>
      <c r="I152" s="99" t="s">
        <v>422</v>
      </c>
      <c r="J152" s="99"/>
      <c r="K152" s="25" t="s">
        <v>423</v>
      </c>
    </row>
    <row r="153" spans="1:11" ht="21" customHeight="1">
      <c r="A153" s="26" t="s">
        <v>767</v>
      </c>
      <c r="B153" s="100" t="s">
        <v>768</v>
      </c>
      <c r="C153" s="100"/>
      <c r="D153" s="101" t="s">
        <v>21</v>
      </c>
      <c r="E153" s="101"/>
      <c r="F153" s="26" t="s">
        <v>428</v>
      </c>
      <c r="G153" s="102">
        <v>2.5000000000000001E-2</v>
      </c>
      <c r="H153" s="102"/>
      <c r="I153" s="103">
        <v>16.100000000000001</v>
      </c>
      <c r="J153" s="103"/>
      <c r="K153" s="29">
        <v>0.40250000000000002</v>
      </c>
    </row>
    <row r="154" spans="1:11" ht="29.1" customHeight="1">
      <c r="A154" s="26" t="s">
        <v>769</v>
      </c>
      <c r="B154" s="100" t="s">
        <v>770</v>
      </c>
      <c r="C154" s="100"/>
      <c r="D154" s="101" t="s">
        <v>21</v>
      </c>
      <c r="E154" s="101"/>
      <c r="F154" s="26" t="s">
        <v>38</v>
      </c>
      <c r="G154" s="102">
        <v>0.74299999999999999</v>
      </c>
      <c r="H154" s="102"/>
      <c r="I154" s="103">
        <v>0.22</v>
      </c>
      <c r="J154" s="103"/>
      <c r="K154" s="29">
        <v>0.16345999999999999</v>
      </c>
    </row>
    <row r="155" spans="1:11" ht="15" customHeight="1">
      <c r="A155" s="4"/>
      <c r="B155" s="4"/>
      <c r="C155" s="4"/>
      <c r="D155" s="4"/>
      <c r="E155" s="4"/>
      <c r="F155" s="4"/>
      <c r="G155" s="95" t="s">
        <v>433</v>
      </c>
      <c r="H155" s="95"/>
      <c r="I155" s="95"/>
      <c r="J155" s="95"/>
      <c r="K155" s="30">
        <v>0.56000000000000005</v>
      </c>
    </row>
    <row r="156" spans="1:11" ht="15" customHeight="1">
      <c r="A156" s="94" t="s">
        <v>434</v>
      </c>
      <c r="B156" s="94"/>
      <c r="C156" s="94"/>
      <c r="D156" s="99" t="s">
        <v>419</v>
      </c>
      <c r="E156" s="99"/>
      <c r="F156" s="25" t="s">
        <v>420</v>
      </c>
      <c r="G156" s="99" t="s">
        <v>421</v>
      </c>
      <c r="H156" s="99"/>
      <c r="I156" s="99" t="s">
        <v>422</v>
      </c>
      <c r="J156" s="99"/>
      <c r="K156" s="25" t="s">
        <v>423</v>
      </c>
    </row>
    <row r="157" spans="1:11" ht="21" customHeight="1">
      <c r="A157" s="26" t="s">
        <v>762</v>
      </c>
      <c r="B157" s="100" t="s">
        <v>763</v>
      </c>
      <c r="C157" s="100"/>
      <c r="D157" s="101" t="s">
        <v>21</v>
      </c>
      <c r="E157" s="101"/>
      <c r="F157" s="26" t="s">
        <v>216</v>
      </c>
      <c r="G157" s="102">
        <v>9.1999999999999998E-3</v>
      </c>
      <c r="H157" s="102"/>
      <c r="I157" s="103">
        <v>23.86</v>
      </c>
      <c r="J157" s="103"/>
      <c r="K157" s="29">
        <v>0.21951200000000001</v>
      </c>
    </row>
    <row r="158" spans="1:11" ht="15" customHeight="1">
      <c r="A158" s="26" t="s">
        <v>764</v>
      </c>
      <c r="B158" s="100" t="s">
        <v>765</v>
      </c>
      <c r="C158" s="100"/>
      <c r="D158" s="101" t="s">
        <v>21</v>
      </c>
      <c r="E158" s="101"/>
      <c r="F158" s="26" t="s">
        <v>216</v>
      </c>
      <c r="G158" s="102">
        <v>5.6099999999999997E-2</v>
      </c>
      <c r="H158" s="102"/>
      <c r="I158" s="103">
        <v>28.14</v>
      </c>
      <c r="J158" s="103"/>
      <c r="K158" s="29">
        <v>1.578654</v>
      </c>
    </row>
    <row r="159" spans="1:11" ht="18" customHeight="1">
      <c r="A159" s="4"/>
      <c r="B159" s="4"/>
      <c r="C159" s="4"/>
      <c r="D159" s="4"/>
      <c r="E159" s="4"/>
      <c r="F159" s="4"/>
      <c r="G159" s="95" t="s">
        <v>439</v>
      </c>
      <c r="H159" s="95"/>
      <c r="I159" s="95"/>
      <c r="J159" s="95"/>
      <c r="K159" s="30">
        <v>1.8</v>
      </c>
    </row>
    <row r="160" spans="1:11" ht="15" customHeight="1">
      <c r="A160" s="94" t="s">
        <v>440</v>
      </c>
      <c r="B160" s="94"/>
      <c r="C160" s="94"/>
      <c r="D160" s="99" t="s">
        <v>419</v>
      </c>
      <c r="E160" s="99"/>
      <c r="F160" s="25" t="s">
        <v>420</v>
      </c>
      <c r="G160" s="99" t="s">
        <v>421</v>
      </c>
      <c r="H160" s="99"/>
      <c r="I160" s="99" t="s">
        <v>422</v>
      </c>
      <c r="J160" s="99"/>
      <c r="K160" s="25" t="s">
        <v>423</v>
      </c>
    </row>
    <row r="161" spans="1:11" ht="21" customHeight="1">
      <c r="A161" s="26" t="s">
        <v>777</v>
      </c>
      <c r="B161" s="100" t="s">
        <v>778</v>
      </c>
      <c r="C161" s="100"/>
      <c r="D161" s="101" t="s">
        <v>21</v>
      </c>
      <c r="E161" s="101"/>
      <c r="F161" s="26" t="s">
        <v>428</v>
      </c>
      <c r="G161" s="102">
        <v>1</v>
      </c>
      <c r="H161" s="102"/>
      <c r="I161" s="103">
        <v>10.71</v>
      </c>
      <c r="J161" s="103"/>
      <c r="K161" s="29">
        <v>10.71</v>
      </c>
    </row>
    <row r="162" spans="1:11" ht="15" customHeight="1">
      <c r="A162" s="4"/>
      <c r="B162" s="4"/>
      <c r="C162" s="4"/>
      <c r="D162" s="4"/>
      <c r="E162" s="4"/>
      <c r="F162" s="4"/>
      <c r="G162" s="95" t="s">
        <v>443</v>
      </c>
      <c r="H162" s="95"/>
      <c r="I162" s="95"/>
      <c r="J162" s="95"/>
      <c r="K162" s="30">
        <v>10.71</v>
      </c>
    </row>
    <row r="163" spans="1:11" ht="15" customHeight="1">
      <c r="A163" s="4"/>
      <c r="B163" s="4"/>
      <c r="C163" s="4"/>
      <c r="D163" s="4"/>
      <c r="E163" s="4"/>
      <c r="F163" s="4"/>
      <c r="G163" s="96" t="s">
        <v>444</v>
      </c>
      <c r="H163" s="96"/>
      <c r="I163" s="96"/>
      <c r="J163" s="96"/>
      <c r="K163" s="9">
        <v>13.05</v>
      </c>
    </row>
    <row r="164" spans="1:11" ht="9.9499999999999993" customHeight="1">
      <c r="A164" s="4"/>
      <c r="B164" s="4"/>
      <c r="C164" s="4"/>
      <c r="D164" s="4"/>
      <c r="E164" s="4"/>
      <c r="F164" s="4"/>
      <c r="G164" s="92"/>
      <c r="H164" s="92"/>
      <c r="I164" s="92"/>
      <c r="J164" s="92"/>
      <c r="K164" s="92"/>
    </row>
    <row r="165" spans="1:11" ht="20.100000000000001" customHeight="1">
      <c r="A165" s="93" t="s">
        <v>779</v>
      </c>
      <c r="B165" s="93"/>
      <c r="C165" s="93"/>
      <c r="D165" s="93"/>
      <c r="E165" s="93"/>
      <c r="F165" s="93"/>
      <c r="G165" s="93"/>
      <c r="H165" s="93"/>
      <c r="I165" s="93"/>
      <c r="J165" s="93"/>
      <c r="K165" s="93"/>
    </row>
    <row r="166" spans="1:11" ht="15" customHeight="1">
      <c r="A166" s="94" t="s">
        <v>418</v>
      </c>
      <c r="B166" s="94"/>
      <c r="C166" s="94"/>
      <c r="D166" s="99" t="s">
        <v>419</v>
      </c>
      <c r="E166" s="99"/>
      <c r="F166" s="25" t="s">
        <v>420</v>
      </c>
      <c r="G166" s="99" t="s">
        <v>421</v>
      </c>
      <c r="H166" s="99"/>
      <c r="I166" s="99" t="s">
        <v>422</v>
      </c>
      <c r="J166" s="99"/>
      <c r="K166" s="25" t="s">
        <v>423</v>
      </c>
    </row>
    <row r="167" spans="1:11" ht="21" customHeight="1">
      <c r="A167" s="26" t="s">
        <v>767</v>
      </c>
      <c r="B167" s="100" t="s">
        <v>768</v>
      </c>
      <c r="C167" s="100"/>
      <c r="D167" s="101" t="s">
        <v>21</v>
      </c>
      <c r="E167" s="101"/>
      <c r="F167" s="26" t="s">
        <v>428</v>
      </c>
      <c r="G167" s="102">
        <v>2.5000000000000001E-2</v>
      </c>
      <c r="H167" s="102"/>
      <c r="I167" s="103">
        <v>16.100000000000001</v>
      </c>
      <c r="J167" s="103"/>
      <c r="K167" s="29">
        <v>0.40250000000000002</v>
      </c>
    </row>
    <row r="168" spans="1:11" ht="29.1" customHeight="1">
      <c r="A168" s="26" t="s">
        <v>769</v>
      </c>
      <c r="B168" s="100" t="s">
        <v>770</v>
      </c>
      <c r="C168" s="100"/>
      <c r="D168" s="101" t="s">
        <v>21</v>
      </c>
      <c r="E168" s="101"/>
      <c r="F168" s="26" t="s">
        <v>38</v>
      </c>
      <c r="G168" s="102">
        <v>1.19</v>
      </c>
      <c r="H168" s="102"/>
      <c r="I168" s="103">
        <v>0.22</v>
      </c>
      <c r="J168" s="103"/>
      <c r="K168" s="29">
        <v>0.26179999999999998</v>
      </c>
    </row>
    <row r="169" spans="1:11" ht="15" customHeight="1">
      <c r="A169" s="4"/>
      <c r="B169" s="4"/>
      <c r="C169" s="4"/>
      <c r="D169" s="4"/>
      <c r="E169" s="4"/>
      <c r="F169" s="4"/>
      <c r="G169" s="95" t="s">
        <v>433</v>
      </c>
      <c r="H169" s="95"/>
      <c r="I169" s="95"/>
      <c r="J169" s="95"/>
      <c r="K169" s="30">
        <v>0.66</v>
      </c>
    </row>
    <row r="170" spans="1:11" ht="15" customHeight="1">
      <c r="A170" s="94" t="s">
        <v>434</v>
      </c>
      <c r="B170" s="94"/>
      <c r="C170" s="94"/>
      <c r="D170" s="99" t="s">
        <v>419</v>
      </c>
      <c r="E170" s="99"/>
      <c r="F170" s="25" t="s">
        <v>420</v>
      </c>
      <c r="G170" s="99" t="s">
        <v>421</v>
      </c>
      <c r="H170" s="99"/>
      <c r="I170" s="99" t="s">
        <v>422</v>
      </c>
      <c r="J170" s="99"/>
      <c r="K170" s="25" t="s">
        <v>423</v>
      </c>
    </row>
    <row r="171" spans="1:11" ht="21" customHeight="1">
      <c r="A171" s="26" t="s">
        <v>762</v>
      </c>
      <c r="B171" s="100" t="s">
        <v>763</v>
      </c>
      <c r="C171" s="100"/>
      <c r="D171" s="101" t="s">
        <v>21</v>
      </c>
      <c r="E171" s="101"/>
      <c r="F171" s="26" t="s">
        <v>216</v>
      </c>
      <c r="G171" s="102">
        <v>1.7500000000000002E-2</v>
      </c>
      <c r="H171" s="102"/>
      <c r="I171" s="103">
        <v>23.86</v>
      </c>
      <c r="J171" s="103"/>
      <c r="K171" s="29">
        <v>0.41754999999999998</v>
      </c>
    </row>
    <row r="172" spans="1:11" ht="15" customHeight="1">
      <c r="A172" s="26" t="s">
        <v>764</v>
      </c>
      <c r="B172" s="100" t="s">
        <v>765</v>
      </c>
      <c r="C172" s="100"/>
      <c r="D172" s="101" t="s">
        <v>21</v>
      </c>
      <c r="E172" s="101"/>
      <c r="F172" s="26" t="s">
        <v>216</v>
      </c>
      <c r="G172" s="102">
        <v>0.1069</v>
      </c>
      <c r="H172" s="102"/>
      <c r="I172" s="103">
        <v>28.14</v>
      </c>
      <c r="J172" s="103"/>
      <c r="K172" s="29">
        <v>3.0081660000000001</v>
      </c>
    </row>
    <row r="173" spans="1:11" ht="18" customHeight="1">
      <c r="A173" s="4"/>
      <c r="B173" s="4"/>
      <c r="C173" s="4"/>
      <c r="D173" s="4"/>
      <c r="E173" s="4"/>
      <c r="F173" s="4"/>
      <c r="G173" s="95" t="s">
        <v>439</v>
      </c>
      <c r="H173" s="95"/>
      <c r="I173" s="95"/>
      <c r="J173" s="95"/>
      <c r="K173" s="30">
        <v>3.43</v>
      </c>
    </row>
    <row r="174" spans="1:11" ht="15" customHeight="1">
      <c r="A174" s="94" t="s">
        <v>440</v>
      </c>
      <c r="B174" s="94"/>
      <c r="C174" s="94"/>
      <c r="D174" s="99" t="s">
        <v>419</v>
      </c>
      <c r="E174" s="99"/>
      <c r="F174" s="25" t="s">
        <v>420</v>
      </c>
      <c r="G174" s="99" t="s">
        <v>421</v>
      </c>
      <c r="H174" s="99"/>
      <c r="I174" s="99" t="s">
        <v>422</v>
      </c>
      <c r="J174" s="99"/>
      <c r="K174" s="25" t="s">
        <v>423</v>
      </c>
    </row>
    <row r="175" spans="1:11" ht="21" customHeight="1">
      <c r="A175" s="26" t="s">
        <v>774</v>
      </c>
      <c r="B175" s="100" t="s">
        <v>775</v>
      </c>
      <c r="C175" s="100"/>
      <c r="D175" s="101" t="s">
        <v>21</v>
      </c>
      <c r="E175" s="101"/>
      <c r="F175" s="26" t="s">
        <v>428</v>
      </c>
      <c r="G175" s="102">
        <v>1</v>
      </c>
      <c r="H175" s="102"/>
      <c r="I175" s="103">
        <v>10.61</v>
      </c>
      <c r="J175" s="103"/>
      <c r="K175" s="29">
        <v>10.61</v>
      </c>
    </row>
    <row r="176" spans="1:11" ht="15" customHeight="1">
      <c r="A176" s="4"/>
      <c r="B176" s="4"/>
      <c r="C176" s="4"/>
      <c r="D176" s="4"/>
      <c r="E176" s="4"/>
      <c r="F176" s="4"/>
      <c r="G176" s="95" t="s">
        <v>443</v>
      </c>
      <c r="H176" s="95"/>
      <c r="I176" s="95"/>
      <c r="J176" s="95"/>
      <c r="K176" s="30">
        <v>10.61</v>
      </c>
    </row>
    <row r="177" spans="1:11" ht="15" customHeight="1">
      <c r="A177" s="4"/>
      <c r="B177" s="4"/>
      <c r="C177" s="4"/>
      <c r="D177" s="4"/>
      <c r="E177" s="4"/>
      <c r="F177" s="4"/>
      <c r="G177" s="96" t="s">
        <v>444</v>
      </c>
      <c r="H177" s="96"/>
      <c r="I177" s="96"/>
      <c r="J177" s="96"/>
      <c r="K177" s="9">
        <v>14.68</v>
      </c>
    </row>
    <row r="178" spans="1:11" ht="9.9499999999999993" customHeight="1">
      <c r="A178" s="4"/>
      <c r="B178" s="4"/>
      <c r="C178" s="4"/>
      <c r="D178" s="4"/>
      <c r="E178" s="4"/>
      <c r="F178" s="4"/>
      <c r="G178" s="92"/>
      <c r="H178" s="92"/>
      <c r="I178" s="92"/>
      <c r="J178" s="92"/>
      <c r="K178" s="92"/>
    </row>
    <row r="179" spans="1:11" ht="20.100000000000001" customHeight="1">
      <c r="A179" s="93" t="s">
        <v>780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</row>
    <row r="180" spans="1:11" ht="15" customHeight="1">
      <c r="A180" s="94" t="s">
        <v>418</v>
      </c>
      <c r="B180" s="94"/>
      <c r="C180" s="94"/>
      <c r="D180" s="99" t="s">
        <v>419</v>
      </c>
      <c r="E180" s="99"/>
      <c r="F180" s="25" t="s">
        <v>420</v>
      </c>
      <c r="G180" s="99" t="s">
        <v>421</v>
      </c>
      <c r="H180" s="99"/>
      <c r="I180" s="99" t="s">
        <v>422</v>
      </c>
      <c r="J180" s="99"/>
      <c r="K180" s="25" t="s">
        <v>423</v>
      </c>
    </row>
    <row r="181" spans="1:11" ht="15" customHeight="1">
      <c r="A181" s="26" t="s">
        <v>760</v>
      </c>
      <c r="B181" s="100" t="s">
        <v>761</v>
      </c>
      <c r="C181" s="100"/>
      <c r="D181" s="101" t="s">
        <v>21</v>
      </c>
      <c r="E181" s="101"/>
      <c r="F181" s="26" t="s">
        <v>428</v>
      </c>
      <c r="G181" s="102">
        <v>1</v>
      </c>
      <c r="H181" s="102"/>
      <c r="I181" s="103">
        <v>8.66</v>
      </c>
      <c r="J181" s="103"/>
      <c r="K181" s="29">
        <v>8.66</v>
      </c>
    </row>
    <row r="182" spans="1:11" ht="15" customHeight="1">
      <c r="A182" s="4"/>
      <c r="B182" s="4"/>
      <c r="C182" s="4"/>
      <c r="D182" s="4"/>
      <c r="E182" s="4"/>
      <c r="F182" s="4"/>
      <c r="G182" s="95" t="s">
        <v>433</v>
      </c>
      <c r="H182" s="95"/>
      <c r="I182" s="95"/>
      <c r="J182" s="95"/>
      <c r="K182" s="30">
        <v>8.66</v>
      </c>
    </row>
    <row r="183" spans="1:11" ht="15" customHeight="1">
      <c r="A183" s="94" t="s">
        <v>434</v>
      </c>
      <c r="B183" s="94"/>
      <c r="C183" s="94"/>
      <c r="D183" s="99" t="s">
        <v>419</v>
      </c>
      <c r="E183" s="99"/>
      <c r="F183" s="25" t="s">
        <v>420</v>
      </c>
      <c r="G183" s="99" t="s">
        <v>421</v>
      </c>
      <c r="H183" s="99"/>
      <c r="I183" s="99" t="s">
        <v>422</v>
      </c>
      <c r="J183" s="99"/>
      <c r="K183" s="25" t="s">
        <v>423</v>
      </c>
    </row>
    <row r="184" spans="1:11" ht="21" customHeight="1">
      <c r="A184" s="26" t="s">
        <v>762</v>
      </c>
      <c r="B184" s="100" t="s">
        <v>763</v>
      </c>
      <c r="C184" s="100"/>
      <c r="D184" s="101" t="s">
        <v>21</v>
      </c>
      <c r="E184" s="101"/>
      <c r="F184" s="26" t="s">
        <v>216</v>
      </c>
      <c r="G184" s="102">
        <v>4.1000000000000002E-2</v>
      </c>
      <c r="H184" s="102"/>
      <c r="I184" s="103">
        <v>23.86</v>
      </c>
      <c r="J184" s="103"/>
      <c r="K184" s="29">
        <v>0.97826000000000002</v>
      </c>
    </row>
    <row r="185" spans="1:11" ht="15" customHeight="1">
      <c r="A185" s="26" t="s">
        <v>764</v>
      </c>
      <c r="B185" s="100" t="s">
        <v>765</v>
      </c>
      <c r="C185" s="100"/>
      <c r="D185" s="101" t="s">
        <v>21</v>
      </c>
      <c r="E185" s="101"/>
      <c r="F185" s="26" t="s">
        <v>216</v>
      </c>
      <c r="G185" s="102">
        <v>6.1499999999999999E-2</v>
      </c>
      <c r="H185" s="102"/>
      <c r="I185" s="103">
        <v>28.14</v>
      </c>
      <c r="J185" s="103"/>
      <c r="K185" s="29">
        <v>1.73061</v>
      </c>
    </row>
    <row r="186" spans="1:11" ht="18" customHeight="1">
      <c r="A186" s="4"/>
      <c r="B186" s="4"/>
      <c r="C186" s="4"/>
      <c r="D186" s="4"/>
      <c r="E186" s="4"/>
      <c r="F186" s="4"/>
      <c r="G186" s="95" t="s">
        <v>439</v>
      </c>
      <c r="H186" s="95"/>
      <c r="I186" s="95"/>
      <c r="J186" s="95"/>
      <c r="K186" s="30">
        <v>2.71</v>
      </c>
    </row>
    <row r="187" spans="1:11" ht="15" customHeight="1">
      <c r="A187" s="4"/>
      <c r="B187" s="4"/>
      <c r="C187" s="4"/>
      <c r="D187" s="4"/>
      <c r="E187" s="4"/>
      <c r="F187" s="4"/>
      <c r="G187" s="96" t="s">
        <v>444</v>
      </c>
      <c r="H187" s="96"/>
      <c r="I187" s="96"/>
      <c r="J187" s="96"/>
      <c r="K187" s="9">
        <v>11.36</v>
      </c>
    </row>
    <row r="188" spans="1:11" ht="9.9499999999999993" customHeight="1">
      <c r="A188" s="4"/>
      <c r="B188" s="4"/>
      <c r="C188" s="4"/>
      <c r="D188" s="4"/>
      <c r="E188" s="4"/>
      <c r="F188" s="4"/>
      <c r="G188" s="92"/>
      <c r="H188" s="92"/>
      <c r="I188" s="92"/>
      <c r="J188" s="92"/>
      <c r="K188" s="92"/>
    </row>
    <row r="189" spans="1:11" ht="20.100000000000001" customHeight="1">
      <c r="A189" s="93" t="s">
        <v>781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</row>
    <row r="190" spans="1:11" ht="15" customHeight="1">
      <c r="A190" s="94" t="s">
        <v>697</v>
      </c>
      <c r="B190" s="94"/>
      <c r="C190" s="94"/>
      <c r="D190" s="99" t="s">
        <v>419</v>
      </c>
      <c r="E190" s="99"/>
      <c r="F190" s="25" t="s">
        <v>420</v>
      </c>
      <c r="G190" s="99" t="s">
        <v>421</v>
      </c>
      <c r="H190" s="99"/>
      <c r="I190" s="99" t="s">
        <v>422</v>
      </c>
      <c r="J190" s="99"/>
      <c r="K190" s="25" t="s">
        <v>423</v>
      </c>
    </row>
    <row r="191" spans="1:11" ht="21" customHeight="1">
      <c r="A191" s="26" t="s">
        <v>722</v>
      </c>
      <c r="B191" s="100" t="s">
        <v>723</v>
      </c>
      <c r="C191" s="100"/>
      <c r="D191" s="101" t="s">
        <v>21</v>
      </c>
      <c r="E191" s="101"/>
      <c r="F191" s="26" t="s">
        <v>216</v>
      </c>
      <c r="G191" s="102">
        <v>1</v>
      </c>
      <c r="H191" s="102"/>
      <c r="I191" s="103">
        <v>2.79</v>
      </c>
      <c r="J191" s="103"/>
      <c r="K191" s="29">
        <v>2.79</v>
      </c>
    </row>
    <row r="192" spans="1:11" ht="21" customHeight="1">
      <c r="A192" s="26" t="s">
        <v>782</v>
      </c>
      <c r="B192" s="100" t="s">
        <v>783</v>
      </c>
      <c r="C192" s="100"/>
      <c r="D192" s="101" t="s">
        <v>21</v>
      </c>
      <c r="E192" s="101"/>
      <c r="F192" s="26" t="s">
        <v>216</v>
      </c>
      <c r="G192" s="102">
        <v>1</v>
      </c>
      <c r="H192" s="102"/>
      <c r="I192" s="103">
        <v>0.89</v>
      </c>
      <c r="J192" s="103"/>
      <c r="K192" s="29">
        <v>0.89</v>
      </c>
    </row>
    <row r="193" spans="1:11" ht="21" customHeight="1">
      <c r="A193" s="26" t="s">
        <v>700</v>
      </c>
      <c r="B193" s="100" t="s">
        <v>701</v>
      </c>
      <c r="C193" s="100"/>
      <c r="D193" s="101" t="s">
        <v>21</v>
      </c>
      <c r="E193" s="101"/>
      <c r="F193" s="26" t="s">
        <v>216</v>
      </c>
      <c r="G193" s="102">
        <v>1</v>
      </c>
      <c r="H193" s="102"/>
      <c r="I193" s="103">
        <v>1.43</v>
      </c>
      <c r="J193" s="103"/>
      <c r="K193" s="29">
        <v>1.43</v>
      </c>
    </row>
    <row r="194" spans="1:11" ht="29.1" customHeight="1">
      <c r="A194" s="26" t="s">
        <v>784</v>
      </c>
      <c r="B194" s="100" t="s">
        <v>785</v>
      </c>
      <c r="C194" s="100"/>
      <c r="D194" s="101" t="s">
        <v>21</v>
      </c>
      <c r="E194" s="101"/>
      <c r="F194" s="26" t="s">
        <v>216</v>
      </c>
      <c r="G194" s="102">
        <v>1</v>
      </c>
      <c r="H194" s="102"/>
      <c r="I194" s="103">
        <v>0.01</v>
      </c>
      <c r="J194" s="103"/>
      <c r="K194" s="29">
        <v>0.01</v>
      </c>
    </row>
    <row r="195" spans="1:11" ht="21" customHeight="1">
      <c r="A195" s="26" t="s">
        <v>704</v>
      </c>
      <c r="B195" s="100" t="s">
        <v>705</v>
      </c>
      <c r="C195" s="100"/>
      <c r="D195" s="101" t="s">
        <v>21</v>
      </c>
      <c r="E195" s="101"/>
      <c r="F195" s="26" t="s">
        <v>216</v>
      </c>
      <c r="G195" s="102">
        <v>1</v>
      </c>
      <c r="H195" s="102"/>
      <c r="I195" s="103">
        <v>0.08</v>
      </c>
      <c r="J195" s="103"/>
      <c r="K195" s="29">
        <v>0.08</v>
      </c>
    </row>
    <row r="196" spans="1:11" ht="21" customHeight="1">
      <c r="A196" s="26" t="s">
        <v>728</v>
      </c>
      <c r="B196" s="100" t="s">
        <v>729</v>
      </c>
      <c r="C196" s="100"/>
      <c r="D196" s="101" t="s">
        <v>21</v>
      </c>
      <c r="E196" s="101"/>
      <c r="F196" s="26" t="s">
        <v>216</v>
      </c>
      <c r="G196" s="102">
        <v>1</v>
      </c>
      <c r="H196" s="102"/>
      <c r="I196" s="103">
        <v>0.54</v>
      </c>
      <c r="J196" s="103"/>
      <c r="K196" s="29">
        <v>0.54</v>
      </c>
    </row>
    <row r="197" spans="1:11" ht="15" customHeight="1">
      <c r="A197" s="4"/>
      <c r="B197" s="4"/>
      <c r="C197" s="4"/>
      <c r="D197" s="4"/>
      <c r="E197" s="4"/>
      <c r="F197" s="4"/>
      <c r="G197" s="95" t="s">
        <v>706</v>
      </c>
      <c r="H197" s="95"/>
      <c r="I197" s="95"/>
      <c r="J197" s="95"/>
      <c r="K197" s="30">
        <v>5.74</v>
      </c>
    </row>
    <row r="198" spans="1:11" ht="15" customHeight="1">
      <c r="A198" s="94" t="s">
        <v>707</v>
      </c>
      <c r="B198" s="94"/>
      <c r="C198" s="94"/>
      <c r="D198" s="99" t="s">
        <v>419</v>
      </c>
      <c r="E198" s="99"/>
      <c r="F198" s="25" t="s">
        <v>420</v>
      </c>
      <c r="G198" s="99" t="s">
        <v>421</v>
      </c>
      <c r="H198" s="99"/>
      <c r="I198" s="99" t="s">
        <v>422</v>
      </c>
      <c r="J198" s="99"/>
      <c r="K198" s="25" t="s">
        <v>423</v>
      </c>
    </row>
    <row r="199" spans="1:11" ht="15" customHeight="1">
      <c r="A199" s="26" t="s">
        <v>786</v>
      </c>
      <c r="B199" s="100" t="s">
        <v>787</v>
      </c>
      <c r="C199" s="100"/>
      <c r="D199" s="101" t="s">
        <v>21</v>
      </c>
      <c r="E199" s="101"/>
      <c r="F199" s="26" t="s">
        <v>216</v>
      </c>
      <c r="G199" s="102">
        <v>1</v>
      </c>
      <c r="H199" s="102"/>
      <c r="I199" s="103">
        <v>11.97</v>
      </c>
      <c r="J199" s="103"/>
      <c r="K199" s="29">
        <v>11.97</v>
      </c>
    </row>
    <row r="200" spans="1:11" ht="15" customHeight="1">
      <c r="A200" s="4"/>
      <c r="B200" s="4"/>
      <c r="C200" s="4"/>
      <c r="D200" s="4"/>
      <c r="E200" s="4"/>
      <c r="F200" s="4"/>
      <c r="G200" s="95" t="s">
        <v>710</v>
      </c>
      <c r="H200" s="95"/>
      <c r="I200" s="95"/>
      <c r="J200" s="95"/>
      <c r="K200" s="30">
        <v>11.97</v>
      </c>
    </row>
    <row r="201" spans="1:11" ht="15" customHeight="1">
      <c r="A201" s="94" t="s">
        <v>440</v>
      </c>
      <c r="B201" s="94"/>
      <c r="C201" s="94"/>
      <c r="D201" s="99" t="s">
        <v>419</v>
      </c>
      <c r="E201" s="99"/>
      <c r="F201" s="25" t="s">
        <v>420</v>
      </c>
      <c r="G201" s="99" t="s">
        <v>421</v>
      </c>
      <c r="H201" s="99"/>
      <c r="I201" s="99" t="s">
        <v>422</v>
      </c>
      <c r="J201" s="99"/>
      <c r="K201" s="25" t="s">
        <v>423</v>
      </c>
    </row>
    <row r="202" spans="1:11" ht="21" customHeight="1">
      <c r="A202" s="26" t="s">
        <v>788</v>
      </c>
      <c r="B202" s="100" t="s">
        <v>789</v>
      </c>
      <c r="C202" s="100"/>
      <c r="D202" s="101" t="s">
        <v>21</v>
      </c>
      <c r="E202" s="101"/>
      <c r="F202" s="26" t="s">
        <v>216</v>
      </c>
      <c r="G202" s="102">
        <v>1</v>
      </c>
      <c r="H202" s="102"/>
      <c r="I202" s="103">
        <v>0.17</v>
      </c>
      <c r="J202" s="103"/>
      <c r="K202" s="29">
        <v>0.17</v>
      </c>
    </row>
    <row r="203" spans="1:11" ht="15" customHeight="1">
      <c r="A203" s="4"/>
      <c r="B203" s="4"/>
      <c r="C203" s="4"/>
      <c r="D203" s="4"/>
      <c r="E203" s="4"/>
      <c r="F203" s="4"/>
      <c r="G203" s="95" t="s">
        <v>443</v>
      </c>
      <c r="H203" s="95"/>
      <c r="I203" s="95"/>
      <c r="J203" s="95"/>
      <c r="K203" s="30">
        <v>0.17</v>
      </c>
    </row>
    <row r="204" spans="1:11" ht="15" customHeight="1">
      <c r="A204" s="4"/>
      <c r="B204" s="4"/>
      <c r="C204" s="4"/>
      <c r="D204" s="4"/>
      <c r="E204" s="4"/>
      <c r="F204" s="4"/>
      <c r="G204" s="96" t="s">
        <v>444</v>
      </c>
      <c r="H204" s="96"/>
      <c r="I204" s="96"/>
      <c r="J204" s="96"/>
      <c r="K204" s="9">
        <v>17.88</v>
      </c>
    </row>
    <row r="205" spans="1:11" ht="9.9499999999999993" customHeight="1">
      <c r="A205" s="4"/>
      <c r="B205" s="4"/>
      <c r="C205" s="4"/>
      <c r="D205" s="4"/>
      <c r="E205" s="4"/>
      <c r="F205" s="4"/>
      <c r="G205" s="92"/>
      <c r="H205" s="92"/>
      <c r="I205" s="92"/>
      <c r="J205" s="92"/>
      <c r="K205" s="92"/>
    </row>
    <row r="206" spans="1:11" ht="20.100000000000001" customHeight="1">
      <c r="A206" s="93" t="s">
        <v>790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</row>
    <row r="207" spans="1:11" ht="15" customHeight="1">
      <c r="A207" s="94" t="s">
        <v>471</v>
      </c>
      <c r="B207" s="94"/>
      <c r="C207" s="94"/>
      <c r="D207" s="99" t="s">
        <v>419</v>
      </c>
      <c r="E207" s="99"/>
      <c r="F207" s="25" t="s">
        <v>420</v>
      </c>
      <c r="G207" s="99" t="s">
        <v>421</v>
      </c>
      <c r="H207" s="99"/>
      <c r="I207" s="99" t="s">
        <v>422</v>
      </c>
      <c r="J207" s="99"/>
      <c r="K207" s="25" t="s">
        <v>423</v>
      </c>
    </row>
    <row r="208" spans="1:11" ht="45.95" customHeight="1">
      <c r="A208" s="26" t="s">
        <v>472</v>
      </c>
      <c r="B208" s="100" t="s">
        <v>473</v>
      </c>
      <c r="C208" s="100"/>
      <c r="D208" s="101" t="s">
        <v>21</v>
      </c>
      <c r="E208" s="101"/>
      <c r="F208" s="26" t="s">
        <v>474</v>
      </c>
      <c r="G208" s="102">
        <v>5.9999999999999995E-4</v>
      </c>
      <c r="H208" s="102"/>
      <c r="I208" s="103">
        <v>71.94</v>
      </c>
      <c r="J208" s="103"/>
      <c r="K208" s="29">
        <v>4.3164000000000001E-2</v>
      </c>
    </row>
    <row r="209" spans="1:11" ht="45.95" customHeight="1">
      <c r="A209" s="26" t="s">
        <v>475</v>
      </c>
      <c r="B209" s="100" t="s">
        <v>476</v>
      </c>
      <c r="C209" s="100"/>
      <c r="D209" s="101" t="s">
        <v>21</v>
      </c>
      <c r="E209" s="101"/>
      <c r="F209" s="26" t="s">
        <v>477</v>
      </c>
      <c r="G209" s="102">
        <v>5.4000000000000003E-3</v>
      </c>
      <c r="H209" s="102"/>
      <c r="I209" s="103">
        <v>327.10000000000002</v>
      </c>
      <c r="J209" s="103"/>
      <c r="K209" s="29">
        <v>1.76634</v>
      </c>
    </row>
    <row r="210" spans="1:11" ht="29.1" customHeight="1">
      <c r="A210" s="26" t="s">
        <v>597</v>
      </c>
      <c r="B210" s="100" t="s">
        <v>598</v>
      </c>
      <c r="C210" s="100"/>
      <c r="D210" s="101" t="s">
        <v>21</v>
      </c>
      <c r="E210" s="101"/>
      <c r="F210" s="26" t="s">
        <v>477</v>
      </c>
      <c r="G210" s="102">
        <v>0.19620000000000001</v>
      </c>
      <c r="H210" s="102"/>
      <c r="I210" s="103">
        <v>33.14</v>
      </c>
      <c r="J210" s="103"/>
      <c r="K210" s="29">
        <v>6.5020680000000004</v>
      </c>
    </row>
    <row r="211" spans="1:11" ht="18" customHeight="1">
      <c r="A211" s="4"/>
      <c r="B211" s="4"/>
      <c r="C211" s="4"/>
      <c r="D211" s="4"/>
      <c r="E211" s="4"/>
      <c r="F211" s="4"/>
      <c r="G211" s="95" t="s">
        <v>486</v>
      </c>
      <c r="H211" s="95"/>
      <c r="I211" s="95"/>
      <c r="J211" s="95"/>
      <c r="K211" s="30">
        <v>8.31</v>
      </c>
    </row>
    <row r="212" spans="1:11" ht="15" customHeight="1">
      <c r="A212" s="94" t="s">
        <v>418</v>
      </c>
      <c r="B212" s="94"/>
      <c r="C212" s="94"/>
      <c r="D212" s="99" t="s">
        <v>419</v>
      </c>
      <c r="E212" s="99"/>
      <c r="F212" s="25" t="s">
        <v>420</v>
      </c>
      <c r="G212" s="99" t="s">
        <v>421</v>
      </c>
      <c r="H212" s="99"/>
      <c r="I212" s="99" t="s">
        <v>422</v>
      </c>
      <c r="J212" s="99"/>
      <c r="K212" s="25" t="s">
        <v>423</v>
      </c>
    </row>
    <row r="213" spans="1:11" ht="21" customHeight="1">
      <c r="A213" s="26" t="s">
        <v>599</v>
      </c>
      <c r="B213" s="100" t="s">
        <v>600</v>
      </c>
      <c r="C213" s="100"/>
      <c r="D213" s="101" t="s">
        <v>21</v>
      </c>
      <c r="E213" s="101"/>
      <c r="F213" s="26" t="s">
        <v>47</v>
      </c>
      <c r="G213" s="102">
        <v>1.3889</v>
      </c>
      <c r="H213" s="102"/>
      <c r="I213" s="103">
        <v>37.35</v>
      </c>
      <c r="J213" s="103"/>
      <c r="K213" s="29">
        <v>51.875414999999997</v>
      </c>
    </row>
    <row r="214" spans="1:11" ht="15" customHeight="1">
      <c r="A214" s="4"/>
      <c r="B214" s="4"/>
      <c r="C214" s="4"/>
      <c r="D214" s="4"/>
      <c r="E214" s="4"/>
      <c r="F214" s="4"/>
      <c r="G214" s="95" t="s">
        <v>433</v>
      </c>
      <c r="H214" s="95"/>
      <c r="I214" s="95"/>
      <c r="J214" s="95"/>
      <c r="K214" s="30">
        <v>51.88</v>
      </c>
    </row>
    <row r="215" spans="1:11" ht="15" customHeight="1">
      <c r="A215" s="94" t="s">
        <v>434</v>
      </c>
      <c r="B215" s="94"/>
      <c r="C215" s="94"/>
      <c r="D215" s="99" t="s">
        <v>419</v>
      </c>
      <c r="E215" s="99"/>
      <c r="F215" s="25" t="s">
        <v>420</v>
      </c>
      <c r="G215" s="99" t="s">
        <v>421</v>
      </c>
      <c r="H215" s="99"/>
      <c r="I215" s="99" t="s">
        <v>422</v>
      </c>
      <c r="J215" s="99"/>
      <c r="K215" s="25" t="s">
        <v>423</v>
      </c>
    </row>
    <row r="216" spans="1:11" ht="15" customHeight="1">
      <c r="A216" s="26" t="s">
        <v>437</v>
      </c>
      <c r="B216" s="100" t="s">
        <v>438</v>
      </c>
      <c r="C216" s="100"/>
      <c r="D216" s="101" t="s">
        <v>21</v>
      </c>
      <c r="E216" s="101"/>
      <c r="F216" s="26" t="s">
        <v>216</v>
      </c>
      <c r="G216" s="102">
        <v>0.78659999999999997</v>
      </c>
      <c r="H216" s="102"/>
      <c r="I216" s="103">
        <v>22.95</v>
      </c>
      <c r="J216" s="103"/>
      <c r="K216" s="29">
        <v>18.05247</v>
      </c>
    </row>
    <row r="217" spans="1:11" ht="18" customHeight="1">
      <c r="A217" s="4"/>
      <c r="B217" s="4"/>
      <c r="C217" s="4"/>
      <c r="D217" s="4"/>
      <c r="E217" s="4"/>
      <c r="F217" s="4"/>
      <c r="G217" s="95" t="s">
        <v>439</v>
      </c>
      <c r="H217" s="95"/>
      <c r="I217" s="95"/>
      <c r="J217" s="95"/>
      <c r="K217" s="30">
        <v>18.05</v>
      </c>
    </row>
    <row r="218" spans="1:11" ht="15" customHeight="1">
      <c r="A218" s="4"/>
      <c r="B218" s="4"/>
      <c r="C218" s="4"/>
      <c r="D218" s="4"/>
      <c r="E218" s="4"/>
      <c r="F218" s="4"/>
      <c r="G218" s="96" t="s">
        <v>444</v>
      </c>
      <c r="H218" s="96"/>
      <c r="I218" s="96"/>
      <c r="J218" s="96"/>
      <c r="K218" s="9">
        <v>78.22</v>
      </c>
    </row>
    <row r="219" spans="1:11" ht="9.9499999999999993" customHeight="1">
      <c r="A219" s="4"/>
      <c r="B219" s="4"/>
      <c r="C219" s="4"/>
      <c r="D219" s="4"/>
      <c r="E219" s="4"/>
      <c r="F219" s="4"/>
      <c r="G219" s="92"/>
      <c r="H219" s="92"/>
      <c r="I219" s="92"/>
      <c r="J219" s="92"/>
      <c r="K219" s="92"/>
    </row>
    <row r="220" spans="1:11" ht="20.100000000000001" customHeight="1">
      <c r="A220" s="93" t="s">
        <v>791</v>
      </c>
      <c r="B220" s="93"/>
      <c r="C220" s="93"/>
      <c r="D220" s="93"/>
      <c r="E220" s="93"/>
      <c r="F220" s="93"/>
      <c r="G220" s="93"/>
      <c r="H220" s="93"/>
      <c r="I220" s="93"/>
      <c r="J220" s="93"/>
      <c r="K220" s="93"/>
    </row>
    <row r="221" spans="1:11" ht="15" customHeight="1">
      <c r="A221" s="94" t="s">
        <v>697</v>
      </c>
      <c r="B221" s="94"/>
      <c r="C221" s="94"/>
      <c r="D221" s="99" t="s">
        <v>419</v>
      </c>
      <c r="E221" s="99"/>
      <c r="F221" s="25" t="s">
        <v>420</v>
      </c>
      <c r="G221" s="99" t="s">
        <v>421</v>
      </c>
      <c r="H221" s="99"/>
      <c r="I221" s="99" t="s">
        <v>422</v>
      </c>
      <c r="J221" s="99"/>
      <c r="K221" s="25" t="s">
        <v>423</v>
      </c>
    </row>
    <row r="222" spans="1:11" ht="21" customHeight="1">
      <c r="A222" s="26" t="s">
        <v>722</v>
      </c>
      <c r="B222" s="100" t="s">
        <v>723</v>
      </c>
      <c r="C222" s="100"/>
      <c r="D222" s="101" t="s">
        <v>21</v>
      </c>
      <c r="E222" s="101"/>
      <c r="F222" s="26" t="s">
        <v>216</v>
      </c>
      <c r="G222" s="102">
        <v>1</v>
      </c>
      <c r="H222" s="102"/>
      <c r="I222" s="103">
        <v>2.79</v>
      </c>
      <c r="J222" s="103"/>
      <c r="K222" s="29">
        <v>2.79</v>
      </c>
    </row>
    <row r="223" spans="1:11" ht="21" customHeight="1">
      <c r="A223" s="26" t="s">
        <v>792</v>
      </c>
      <c r="B223" s="100" t="s">
        <v>793</v>
      </c>
      <c r="C223" s="100"/>
      <c r="D223" s="101" t="s">
        <v>21</v>
      </c>
      <c r="E223" s="101"/>
      <c r="F223" s="26" t="s">
        <v>216</v>
      </c>
      <c r="G223" s="102">
        <v>1</v>
      </c>
      <c r="H223" s="102"/>
      <c r="I223" s="103">
        <v>1.1299999999999999</v>
      </c>
      <c r="J223" s="103"/>
      <c r="K223" s="29">
        <v>1.1299999999999999</v>
      </c>
    </row>
    <row r="224" spans="1:11" ht="21" customHeight="1">
      <c r="A224" s="26" t="s">
        <v>700</v>
      </c>
      <c r="B224" s="100" t="s">
        <v>701</v>
      </c>
      <c r="C224" s="100"/>
      <c r="D224" s="101" t="s">
        <v>21</v>
      </c>
      <c r="E224" s="101"/>
      <c r="F224" s="26" t="s">
        <v>216</v>
      </c>
      <c r="G224" s="102">
        <v>1</v>
      </c>
      <c r="H224" s="102"/>
      <c r="I224" s="103">
        <v>1.43</v>
      </c>
      <c r="J224" s="103"/>
      <c r="K224" s="29">
        <v>1.43</v>
      </c>
    </row>
    <row r="225" spans="1:11" ht="21" customHeight="1">
      <c r="A225" s="26" t="s">
        <v>794</v>
      </c>
      <c r="B225" s="100" t="s">
        <v>795</v>
      </c>
      <c r="C225" s="100"/>
      <c r="D225" s="101" t="s">
        <v>21</v>
      </c>
      <c r="E225" s="101"/>
      <c r="F225" s="26" t="s">
        <v>216</v>
      </c>
      <c r="G225" s="102">
        <v>1</v>
      </c>
      <c r="H225" s="102"/>
      <c r="I225" s="103">
        <v>0.31</v>
      </c>
      <c r="J225" s="103"/>
      <c r="K225" s="29">
        <v>0.31</v>
      </c>
    </row>
    <row r="226" spans="1:11" ht="21" customHeight="1">
      <c r="A226" s="26" t="s">
        <v>704</v>
      </c>
      <c r="B226" s="100" t="s">
        <v>705</v>
      </c>
      <c r="C226" s="100"/>
      <c r="D226" s="101" t="s">
        <v>21</v>
      </c>
      <c r="E226" s="101"/>
      <c r="F226" s="26" t="s">
        <v>216</v>
      </c>
      <c r="G226" s="102">
        <v>1</v>
      </c>
      <c r="H226" s="102"/>
      <c r="I226" s="103">
        <v>0.08</v>
      </c>
      <c r="J226" s="103"/>
      <c r="K226" s="29">
        <v>0.08</v>
      </c>
    </row>
    <row r="227" spans="1:11" ht="21" customHeight="1">
      <c r="A227" s="26" t="s">
        <v>728</v>
      </c>
      <c r="B227" s="100" t="s">
        <v>729</v>
      </c>
      <c r="C227" s="100"/>
      <c r="D227" s="101" t="s">
        <v>21</v>
      </c>
      <c r="E227" s="101"/>
      <c r="F227" s="26" t="s">
        <v>216</v>
      </c>
      <c r="G227" s="102">
        <v>1</v>
      </c>
      <c r="H227" s="102"/>
      <c r="I227" s="103">
        <v>0.54</v>
      </c>
      <c r="J227" s="103"/>
      <c r="K227" s="29">
        <v>0.54</v>
      </c>
    </row>
    <row r="228" spans="1:11" ht="15" customHeight="1">
      <c r="A228" s="4"/>
      <c r="B228" s="4"/>
      <c r="C228" s="4"/>
      <c r="D228" s="4"/>
      <c r="E228" s="4"/>
      <c r="F228" s="4"/>
      <c r="G228" s="95" t="s">
        <v>706</v>
      </c>
      <c r="H228" s="95"/>
      <c r="I228" s="95"/>
      <c r="J228" s="95"/>
      <c r="K228" s="30">
        <v>6.28</v>
      </c>
    </row>
    <row r="229" spans="1:11" ht="15" customHeight="1">
      <c r="A229" s="94" t="s">
        <v>707</v>
      </c>
      <c r="B229" s="94"/>
      <c r="C229" s="94"/>
      <c r="D229" s="99" t="s">
        <v>419</v>
      </c>
      <c r="E229" s="99"/>
      <c r="F229" s="25" t="s">
        <v>420</v>
      </c>
      <c r="G229" s="99" t="s">
        <v>421</v>
      </c>
      <c r="H229" s="99"/>
      <c r="I229" s="99" t="s">
        <v>422</v>
      </c>
      <c r="J229" s="99"/>
      <c r="K229" s="25" t="s">
        <v>423</v>
      </c>
    </row>
    <row r="230" spans="1:11" ht="21" customHeight="1">
      <c r="A230" s="26" t="s">
        <v>796</v>
      </c>
      <c r="B230" s="100" t="s">
        <v>797</v>
      </c>
      <c r="C230" s="100"/>
      <c r="D230" s="101" t="s">
        <v>21</v>
      </c>
      <c r="E230" s="101"/>
      <c r="F230" s="26" t="s">
        <v>216</v>
      </c>
      <c r="G230" s="102">
        <v>1</v>
      </c>
      <c r="H230" s="102"/>
      <c r="I230" s="103">
        <v>16.739999999999998</v>
      </c>
      <c r="J230" s="103"/>
      <c r="K230" s="29">
        <v>16.739999999999998</v>
      </c>
    </row>
    <row r="231" spans="1:11" ht="15" customHeight="1">
      <c r="A231" s="4"/>
      <c r="B231" s="4"/>
      <c r="C231" s="4"/>
      <c r="D231" s="4"/>
      <c r="E231" s="4"/>
      <c r="F231" s="4"/>
      <c r="G231" s="95" t="s">
        <v>710</v>
      </c>
      <c r="H231" s="95"/>
      <c r="I231" s="95"/>
      <c r="J231" s="95"/>
      <c r="K231" s="30">
        <v>16.739999999999998</v>
      </c>
    </row>
    <row r="232" spans="1:11" ht="15" customHeight="1">
      <c r="A232" s="94" t="s">
        <v>440</v>
      </c>
      <c r="B232" s="94"/>
      <c r="C232" s="94"/>
      <c r="D232" s="99" t="s">
        <v>419</v>
      </c>
      <c r="E232" s="99"/>
      <c r="F232" s="25" t="s">
        <v>420</v>
      </c>
      <c r="G232" s="99" t="s">
        <v>421</v>
      </c>
      <c r="H232" s="99"/>
      <c r="I232" s="99" t="s">
        <v>422</v>
      </c>
      <c r="J232" s="99"/>
      <c r="K232" s="25" t="s">
        <v>423</v>
      </c>
    </row>
    <row r="233" spans="1:11" ht="29.1" customHeight="1">
      <c r="A233" s="26" t="s">
        <v>798</v>
      </c>
      <c r="B233" s="100" t="s">
        <v>799</v>
      </c>
      <c r="C233" s="100"/>
      <c r="D233" s="101" t="s">
        <v>21</v>
      </c>
      <c r="E233" s="101"/>
      <c r="F233" s="26" t="s">
        <v>216</v>
      </c>
      <c r="G233" s="102">
        <v>1</v>
      </c>
      <c r="H233" s="102"/>
      <c r="I233" s="103">
        <v>0.3</v>
      </c>
      <c r="J233" s="103"/>
      <c r="K233" s="29">
        <v>0.3</v>
      </c>
    </row>
    <row r="234" spans="1:11" ht="15" customHeight="1">
      <c r="A234" s="4"/>
      <c r="B234" s="4"/>
      <c r="C234" s="4"/>
      <c r="D234" s="4"/>
      <c r="E234" s="4"/>
      <c r="F234" s="4"/>
      <c r="G234" s="95" t="s">
        <v>443</v>
      </c>
      <c r="H234" s="95"/>
      <c r="I234" s="95"/>
      <c r="J234" s="95"/>
      <c r="K234" s="30">
        <v>0.3</v>
      </c>
    </row>
    <row r="235" spans="1:11" ht="15" customHeight="1">
      <c r="A235" s="4"/>
      <c r="B235" s="4"/>
      <c r="C235" s="4"/>
      <c r="D235" s="4"/>
      <c r="E235" s="4"/>
      <c r="F235" s="4"/>
      <c r="G235" s="96" t="s">
        <v>444</v>
      </c>
      <c r="H235" s="96"/>
      <c r="I235" s="96"/>
      <c r="J235" s="96"/>
      <c r="K235" s="9">
        <v>23.32</v>
      </c>
    </row>
    <row r="236" spans="1:11" ht="9.9499999999999993" customHeight="1">
      <c r="A236" s="4"/>
      <c r="B236" s="4"/>
      <c r="C236" s="4"/>
      <c r="D236" s="4"/>
      <c r="E236" s="4"/>
      <c r="F236" s="4"/>
      <c r="G236" s="92"/>
      <c r="H236" s="92"/>
      <c r="I236" s="92"/>
      <c r="J236" s="92"/>
      <c r="K236" s="92"/>
    </row>
    <row r="237" spans="1:11" ht="20.100000000000001" customHeight="1">
      <c r="A237" s="93" t="s">
        <v>800</v>
      </c>
      <c r="B237" s="93"/>
      <c r="C237" s="93"/>
      <c r="D237" s="93"/>
      <c r="E237" s="93"/>
      <c r="F237" s="93"/>
      <c r="G237" s="93"/>
      <c r="H237" s="93"/>
      <c r="I237" s="93"/>
      <c r="J237" s="93"/>
      <c r="K237" s="93"/>
    </row>
    <row r="238" spans="1:11" ht="15" customHeight="1">
      <c r="A238" s="94" t="s">
        <v>440</v>
      </c>
      <c r="B238" s="94"/>
      <c r="C238" s="94"/>
      <c r="D238" s="99" t="s">
        <v>419</v>
      </c>
      <c r="E238" s="99"/>
      <c r="F238" s="25" t="s">
        <v>420</v>
      </c>
      <c r="G238" s="99" t="s">
        <v>421</v>
      </c>
      <c r="H238" s="99"/>
      <c r="I238" s="99" t="s">
        <v>422</v>
      </c>
      <c r="J238" s="99"/>
      <c r="K238" s="25" t="s">
        <v>423</v>
      </c>
    </row>
    <row r="239" spans="1:11" ht="38.1" customHeight="1">
      <c r="A239" s="26" t="s">
        <v>801</v>
      </c>
      <c r="B239" s="100" t="s">
        <v>802</v>
      </c>
      <c r="C239" s="100"/>
      <c r="D239" s="101" t="s">
        <v>21</v>
      </c>
      <c r="E239" s="101"/>
      <c r="F239" s="26" t="s">
        <v>216</v>
      </c>
      <c r="G239" s="102">
        <v>1</v>
      </c>
      <c r="H239" s="102"/>
      <c r="I239" s="103">
        <v>0.36</v>
      </c>
      <c r="J239" s="103"/>
      <c r="K239" s="29">
        <v>0.36</v>
      </c>
    </row>
    <row r="240" spans="1:11" ht="38.1" customHeight="1">
      <c r="A240" s="26" t="s">
        <v>803</v>
      </c>
      <c r="B240" s="100" t="s">
        <v>804</v>
      </c>
      <c r="C240" s="100"/>
      <c r="D240" s="101" t="s">
        <v>21</v>
      </c>
      <c r="E240" s="101"/>
      <c r="F240" s="26" t="s">
        <v>216</v>
      </c>
      <c r="G240" s="102">
        <v>1</v>
      </c>
      <c r="H240" s="102"/>
      <c r="I240" s="103">
        <v>0.08</v>
      </c>
      <c r="J240" s="103"/>
      <c r="K240" s="29">
        <v>0.08</v>
      </c>
    </row>
    <row r="241" spans="1:11" ht="15" customHeight="1">
      <c r="A241" s="4"/>
      <c r="B241" s="4"/>
      <c r="C241" s="4"/>
      <c r="D241" s="4"/>
      <c r="E241" s="4"/>
      <c r="F241" s="4"/>
      <c r="G241" s="95" t="s">
        <v>443</v>
      </c>
      <c r="H241" s="95"/>
      <c r="I241" s="95"/>
      <c r="J241" s="95"/>
      <c r="K241" s="30">
        <v>0.44</v>
      </c>
    </row>
    <row r="242" spans="1:11" ht="15" customHeight="1">
      <c r="A242" s="4"/>
      <c r="B242" s="4"/>
      <c r="C242" s="4"/>
      <c r="D242" s="4"/>
      <c r="E242" s="4"/>
      <c r="F242" s="4"/>
      <c r="G242" s="96" t="s">
        <v>444</v>
      </c>
      <c r="H242" s="96"/>
      <c r="I242" s="96"/>
      <c r="J242" s="96"/>
      <c r="K242" s="9">
        <v>0.44</v>
      </c>
    </row>
    <row r="243" spans="1:11" ht="9.9499999999999993" customHeight="1">
      <c r="A243" s="4"/>
      <c r="B243" s="4"/>
      <c r="C243" s="4"/>
      <c r="D243" s="4"/>
      <c r="E243" s="4"/>
      <c r="F243" s="4"/>
      <c r="G243" s="92"/>
      <c r="H243" s="92"/>
      <c r="I243" s="92"/>
      <c r="J243" s="92"/>
      <c r="K243" s="92"/>
    </row>
    <row r="244" spans="1:11" ht="20.100000000000001" customHeight="1">
      <c r="A244" s="93" t="s">
        <v>805</v>
      </c>
      <c r="B244" s="93"/>
      <c r="C244" s="93"/>
      <c r="D244" s="93"/>
      <c r="E244" s="93"/>
      <c r="F244" s="93"/>
      <c r="G244" s="93"/>
      <c r="H244" s="93"/>
      <c r="I244" s="93"/>
      <c r="J244" s="93"/>
      <c r="K244" s="93"/>
    </row>
    <row r="245" spans="1:11" ht="15" customHeight="1">
      <c r="A245" s="94" t="s">
        <v>440</v>
      </c>
      <c r="B245" s="94"/>
      <c r="C245" s="94"/>
      <c r="D245" s="99" t="s">
        <v>419</v>
      </c>
      <c r="E245" s="99"/>
      <c r="F245" s="25" t="s">
        <v>420</v>
      </c>
      <c r="G245" s="99" t="s">
        <v>421</v>
      </c>
      <c r="H245" s="99"/>
      <c r="I245" s="99" t="s">
        <v>422</v>
      </c>
      <c r="J245" s="99"/>
      <c r="K245" s="25" t="s">
        <v>423</v>
      </c>
    </row>
    <row r="246" spans="1:11" ht="38.1" customHeight="1">
      <c r="A246" s="26" t="s">
        <v>801</v>
      </c>
      <c r="B246" s="100" t="s">
        <v>802</v>
      </c>
      <c r="C246" s="100"/>
      <c r="D246" s="101" t="s">
        <v>21</v>
      </c>
      <c r="E246" s="101"/>
      <c r="F246" s="26" t="s">
        <v>216</v>
      </c>
      <c r="G246" s="102">
        <v>1</v>
      </c>
      <c r="H246" s="102"/>
      <c r="I246" s="103">
        <v>0.36</v>
      </c>
      <c r="J246" s="103"/>
      <c r="K246" s="29">
        <v>0.36</v>
      </c>
    </row>
    <row r="247" spans="1:11" ht="38.1" customHeight="1">
      <c r="A247" s="26" t="s">
        <v>803</v>
      </c>
      <c r="B247" s="100" t="s">
        <v>804</v>
      </c>
      <c r="C247" s="100"/>
      <c r="D247" s="101" t="s">
        <v>21</v>
      </c>
      <c r="E247" s="101"/>
      <c r="F247" s="26" t="s">
        <v>216</v>
      </c>
      <c r="G247" s="102">
        <v>1</v>
      </c>
      <c r="H247" s="102"/>
      <c r="I247" s="103">
        <v>0.08</v>
      </c>
      <c r="J247" s="103"/>
      <c r="K247" s="29">
        <v>0.08</v>
      </c>
    </row>
    <row r="248" spans="1:11" ht="38.1" customHeight="1">
      <c r="A248" s="26" t="s">
        <v>806</v>
      </c>
      <c r="B248" s="100" t="s">
        <v>807</v>
      </c>
      <c r="C248" s="100"/>
      <c r="D248" s="101" t="s">
        <v>21</v>
      </c>
      <c r="E248" s="101"/>
      <c r="F248" s="26" t="s">
        <v>216</v>
      </c>
      <c r="G248" s="102">
        <v>1</v>
      </c>
      <c r="H248" s="102"/>
      <c r="I248" s="103">
        <v>0.39</v>
      </c>
      <c r="J248" s="103"/>
      <c r="K248" s="29">
        <v>0.39</v>
      </c>
    </row>
    <row r="249" spans="1:11" ht="38.1" customHeight="1">
      <c r="A249" s="26" t="s">
        <v>808</v>
      </c>
      <c r="B249" s="100" t="s">
        <v>809</v>
      </c>
      <c r="C249" s="100"/>
      <c r="D249" s="101" t="s">
        <v>21</v>
      </c>
      <c r="E249" s="101"/>
      <c r="F249" s="26" t="s">
        <v>216</v>
      </c>
      <c r="G249" s="102">
        <v>1</v>
      </c>
      <c r="H249" s="102"/>
      <c r="I249" s="103">
        <v>1.22</v>
      </c>
      <c r="J249" s="103"/>
      <c r="K249" s="29">
        <v>1.22</v>
      </c>
    </row>
    <row r="250" spans="1:11" ht="15" customHeight="1">
      <c r="A250" s="4"/>
      <c r="B250" s="4"/>
      <c r="C250" s="4"/>
      <c r="D250" s="4"/>
      <c r="E250" s="4"/>
      <c r="F250" s="4"/>
      <c r="G250" s="95" t="s">
        <v>443</v>
      </c>
      <c r="H250" s="95"/>
      <c r="I250" s="95"/>
      <c r="J250" s="95"/>
      <c r="K250" s="30">
        <v>2.0499999999999998</v>
      </c>
    </row>
    <row r="251" spans="1:11" ht="15" customHeight="1">
      <c r="A251" s="4"/>
      <c r="B251" s="4"/>
      <c r="C251" s="4"/>
      <c r="D251" s="4"/>
      <c r="E251" s="4"/>
      <c r="F251" s="4"/>
      <c r="G251" s="96" t="s">
        <v>444</v>
      </c>
      <c r="H251" s="96"/>
      <c r="I251" s="96"/>
      <c r="J251" s="96"/>
      <c r="K251" s="9">
        <v>2.0499999999999998</v>
      </c>
    </row>
    <row r="252" spans="1:11" ht="9.9499999999999993" customHeight="1">
      <c r="A252" s="4"/>
      <c r="B252" s="4"/>
      <c r="C252" s="4"/>
      <c r="D252" s="4"/>
      <c r="E252" s="4"/>
      <c r="F252" s="4"/>
      <c r="G252" s="92"/>
      <c r="H252" s="92"/>
      <c r="I252" s="92"/>
      <c r="J252" s="92"/>
      <c r="K252" s="92"/>
    </row>
    <row r="253" spans="1:11" ht="20.100000000000001" customHeight="1">
      <c r="A253" s="93" t="s">
        <v>810</v>
      </c>
      <c r="B253" s="93"/>
      <c r="C253" s="93"/>
      <c r="D253" s="93"/>
      <c r="E253" s="93"/>
      <c r="F253" s="93"/>
      <c r="G253" s="93"/>
      <c r="H253" s="93"/>
      <c r="I253" s="93"/>
      <c r="J253" s="93"/>
      <c r="K253" s="93"/>
    </row>
    <row r="254" spans="1:11" ht="15" customHeight="1">
      <c r="A254" s="94" t="s">
        <v>613</v>
      </c>
      <c r="B254" s="94"/>
      <c r="C254" s="94"/>
      <c r="D254" s="99" t="s">
        <v>419</v>
      </c>
      <c r="E254" s="99"/>
      <c r="F254" s="25" t="s">
        <v>420</v>
      </c>
      <c r="G254" s="99" t="s">
        <v>421</v>
      </c>
      <c r="H254" s="99"/>
      <c r="I254" s="99" t="s">
        <v>422</v>
      </c>
      <c r="J254" s="99"/>
      <c r="K254" s="25" t="s">
        <v>423</v>
      </c>
    </row>
    <row r="255" spans="1:11" ht="29.1" customHeight="1">
      <c r="A255" s="26" t="s">
        <v>811</v>
      </c>
      <c r="B255" s="100" t="s">
        <v>812</v>
      </c>
      <c r="C255" s="100"/>
      <c r="D255" s="101" t="s">
        <v>21</v>
      </c>
      <c r="E255" s="101"/>
      <c r="F255" s="26" t="s">
        <v>38</v>
      </c>
      <c r="G255" s="102">
        <v>6.3999999999999997E-5</v>
      </c>
      <c r="H255" s="102"/>
      <c r="I255" s="103">
        <v>5699.9</v>
      </c>
      <c r="J255" s="103"/>
      <c r="K255" s="29">
        <v>0.3647936</v>
      </c>
    </row>
    <row r="256" spans="1:11" ht="15" customHeight="1">
      <c r="A256" s="4"/>
      <c r="B256" s="4"/>
      <c r="C256" s="4"/>
      <c r="D256" s="4"/>
      <c r="E256" s="4"/>
      <c r="F256" s="4"/>
      <c r="G256" s="95" t="s">
        <v>617</v>
      </c>
      <c r="H256" s="95"/>
      <c r="I256" s="95"/>
      <c r="J256" s="95"/>
      <c r="K256" s="30">
        <v>0.36</v>
      </c>
    </row>
    <row r="257" spans="1:11" ht="15" customHeight="1">
      <c r="A257" s="4"/>
      <c r="B257" s="4"/>
      <c r="C257" s="4"/>
      <c r="D257" s="4"/>
      <c r="E257" s="4"/>
      <c r="F257" s="4"/>
      <c r="G257" s="96" t="s">
        <v>444</v>
      </c>
      <c r="H257" s="96"/>
      <c r="I257" s="96"/>
      <c r="J257" s="96"/>
      <c r="K257" s="9">
        <v>0.36</v>
      </c>
    </row>
    <row r="258" spans="1:11" ht="9.9499999999999993" customHeight="1">
      <c r="A258" s="4"/>
      <c r="B258" s="4"/>
      <c r="C258" s="4"/>
      <c r="D258" s="4"/>
      <c r="E258" s="4"/>
      <c r="F258" s="4"/>
      <c r="G258" s="92"/>
      <c r="H258" s="92"/>
      <c r="I258" s="92"/>
      <c r="J258" s="92"/>
      <c r="K258" s="92"/>
    </row>
    <row r="259" spans="1:11" ht="20.100000000000001" customHeight="1">
      <c r="A259" s="93" t="s">
        <v>813</v>
      </c>
      <c r="B259" s="93"/>
      <c r="C259" s="93"/>
      <c r="D259" s="93"/>
      <c r="E259" s="93"/>
      <c r="F259" s="93"/>
      <c r="G259" s="93"/>
      <c r="H259" s="93"/>
      <c r="I259" s="93"/>
      <c r="J259" s="93"/>
      <c r="K259" s="93"/>
    </row>
    <row r="260" spans="1:11" ht="15" customHeight="1">
      <c r="A260" s="94" t="s">
        <v>613</v>
      </c>
      <c r="B260" s="94"/>
      <c r="C260" s="94"/>
      <c r="D260" s="99" t="s">
        <v>419</v>
      </c>
      <c r="E260" s="99"/>
      <c r="F260" s="25" t="s">
        <v>420</v>
      </c>
      <c r="G260" s="99" t="s">
        <v>421</v>
      </c>
      <c r="H260" s="99"/>
      <c r="I260" s="99" t="s">
        <v>422</v>
      </c>
      <c r="J260" s="99"/>
      <c r="K260" s="25" t="s">
        <v>423</v>
      </c>
    </row>
    <row r="261" spans="1:11" ht="29.1" customHeight="1">
      <c r="A261" s="26" t="s">
        <v>811</v>
      </c>
      <c r="B261" s="100" t="s">
        <v>812</v>
      </c>
      <c r="C261" s="100"/>
      <c r="D261" s="101" t="s">
        <v>21</v>
      </c>
      <c r="E261" s="101"/>
      <c r="F261" s="26" t="s">
        <v>38</v>
      </c>
      <c r="G261" s="102">
        <v>1.4800000000000001E-5</v>
      </c>
      <c r="H261" s="102"/>
      <c r="I261" s="103">
        <v>5699.9</v>
      </c>
      <c r="J261" s="103"/>
      <c r="K261" s="29">
        <v>8.4358520000000006E-2</v>
      </c>
    </row>
    <row r="262" spans="1:11" ht="15" customHeight="1">
      <c r="A262" s="4"/>
      <c r="B262" s="4"/>
      <c r="C262" s="4"/>
      <c r="D262" s="4"/>
      <c r="E262" s="4"/>
      <c r="F262" s="4"/>
      <c r="G262" s="95" t="s">
        <v>617</v>
      </c>
      <c r="H262" s="95"/>
      <c r="I262" s="95"/>
      <c r="J262" s="95"/>
      <c r="K262" s="30">
        <v>0.08</v>
      </c>
    </row>
    <row r="263" spans="1:11" ht="15" customHeight="1">
      <c r="A263" s="4"/>
      <c r="B263" s="4"/>
      <c r="C263" s="4"/>
      <c r="D263" s="4"/>
      <c r="E263" s="4"/>
      <c r="F263" s="4"/>
      <c r="G263" s="96" t="s">
        <v>444</v>
      </c>
      <c r="H263" s="96"/>
      <c r="I263" s="96"/>
      <c r="J263" s="96"/>
      <c r="K263" s="9">
        <v>0.08</v>
      </c>
    </row>
    <row r="264" spans="1:11" ht="9.9499999999999993" customHeight="1">
      <c r="A264" s="4"/>
      <c r="B264" s="4"/>
      <c r="C264" s="4"/>
      <c r="D264" s="4"/>
      <c r="E264" s="4"/>
      <c r="F264" s="4"/>
      <c r="G264" s="92"/>
      <c r="H264" s="92"/>
      <c r="I264" s="92"/>
      <c r="J264" s="92"/>
      <c r="K264" s="92"/>
    </row>
    <row r="265" spans="1:11" ht="20.100000000000001" customHeight="1">
      <c r="A265" s="93" t="s">
        <v>814</v>
      </c>
      <c r="B265" s="93"/>
      <c r="C265" s="93"/>
      <c r="D265" s="93"/>
      <c r="E265" s="93"/>
      <c r="F265" s="93"/>
      <c r="G265" s="93"/>
      <c r="H265" s="93"/>
      <c r="I265" s="93"/>
      <c r="J265" s="93"/>
      <c r="K265" s="93"/>
    </row>
    <row r="266" spans="1:11" ht="15" customHeight="1">
      <c r="A266" s="94" t="s">
        <v>613</v>
      </c>
      <c r="B266" s="94"/>
      <c r="C266" s="94"/>
      <c r="D266" s="99" t="s">
        <v>419</v>
      </c>
      <c r="E266" s="99"/>
      <c r="F266" s="25" t="s">
        <v>420</v>
      </c>
      <c r="G266" s="99" t="s">
        <v>421</v>
      </c>
      <c r="H266" s="99"/>
      <c r="I266" s="99" t="s">
        <v>422</v>
      </c>
      <c r="J266" s="99"/>
      <c r="K266" s="25" t="s">
        <v>423</v>
      </c>
    </row>
    <row r="267" spans="1:11" ht="29.1" customHeight="1">
      <c r="A267" s="26" t="s">
        <v>811</v>
      </c>
      <c r="B267" s="100" t="s">
        <v>812</v>
      </c>
      <c r="C267" s="100"/>
      <c r="D267" s="101" t="s">
        <v>21</v>
      </c>
      <c r="E267" s="101"/>
      <c r="F267" s="26" t="s">
        <v>38</v>
      </c>
      <c r="G267" s="102">
        <v>6.9999999999999994E-5</v>
      </c>
      <c r="H267" s="102"/>
      <c r="I267" s="103">
        <v>5699.9</v>
      </c>
      <c r="J267" s="103"/>
      <c r="K267" s="29">
        <v>0.39899299999999999</v>
      </c>
    </row>
    <row r="268" spans="1:11" ht="15" customHeight="1">
      <c r="A268" s="4"/>
      <c r="B268" s="4"/>
      <c r="C268" s="4"/>
      <c r="D268" s="4"/>
      <c r="E268" s="4"/>
      <c r="F268" s="4"/>
      <c r="G268" s="95" t="s">
        <v>617</v>
      </c>
      <c r="H268" s="95"/>
      <c r="I268" s="95"/>
      <c r="J268" s="95"/>
      <c r="K268" s="30">
        <v>0.4</v>
      </c>
    </row>
    <row r="269" spans="1:11" ht="15" customHeight="1">
      <c r="A269" s="4"/>
      <c r="B269" s="4"/>
      <c r="C269" s="4"/>
      <c r="D269" s="4"/>
      <c r="E269" s="4"/>
      <c r="F269" s="4"/>
      <c r="G269" s="96" t="s">
        <v>444</v>
      </c>
      <c r="H269" s="96"/>
      <c r="I269" s="96"/>
      <c r="J269" s="96"/>
      <c r="K269" s="9">
        <v>0.39</v>
      </c>
    </row>
    <row r="270" spans="1:11" ht="9.9499999999999993" customHeight="1">
      <c r="A270" s="4"/>
      <c r="B270" s="4"/>
      <c r="C270" s="4"/>
      <c r="D270" s="4"/>
      <c r="E270" s="4"/>
      <c r="F270" s="4"/>
      <c r="G270" s="92"/>
      <c r="H270" s="92"/>
      <c r="I270" s="92"/>
      <c r="J270" s="92"/>
      <c r="K270" s="92"/>
    </row>
    <row r="271" spans="1:11" ht="20.100000000000001" customHeight="1">
      <c r="A271" s="93" t="s">
        <v>815</v>
      </c>
      <c r="B271" s="93"/>
      <c r="C271" s="93"/>
      <c r="D271" s="93"/>
      <c r="E271" s="93"/>
      <c r="F271" s="93"/>
      <c r="G271" s="93"/>
      <c r="H271" s="93"/>
      <c r="I271" s="93"/>
      <c r="J271" s="93"/>
      <c r="K271" s="93"/>
    </row>
    <row r="272" spans="1:11" ht="15" customHeight="1">
      <c r="A272" s="94" t="s">
        <v>816</v>
      </c>
      <c r="B272" s="94"/>
      <c r="C272" s="94"/>
      <c r="D272" s="99" t="s">
        <v>419</v>
      </c>
      <c r="E272" s="99"/>
      <c r="F272" s="25" t="s">
        <v>420</v>
      </c>
      <c r="G272" s="99" t="s">
        <v>421</v>
      </c>
      <c r="H272" s="99"/>
      <c r="I272" s="99" t="s">
        <v>422</v>
      </c>
      <c r="J272" s="99"/>
      <c r="K272" s="25" t="s">
        <v>423</v>
      </c>
    </row>
    <row r="273" spans="1:11" ht="21" customHeight="1">
      <c r="A273" s="26" t="s">
        <v>817</v>
      </c>
      <c r="B273" s="100" t="s">
        <v>818</v>
      </c>
      <c r="C273" s="100"/>
      <c r="D273" s="101" t="s">
        <v>21</v>
      </c>
      <c r="E273" s="101"/>
      <c r="F273" s="26" t="s">
        <v>819</v>
      </c>
      <c r="G273" s="102">
        <v>1.25</v>
      </c>
      <c r="H273" s="102"/>
      <c r="I273" s="103">
        <v>0.98</v>
      </c>
      <c r="J273" s="103"/>
      <c r="K273" s="29">
        <v>1.2250000000000001</v>
      </c>
    </row>
    <row r="274" spans="1:11" ht="15" customHeight="1">
      <c r="A274" s="4"/>
      <c r="B274" s="4"/>
      <c r="C274" s="4"/>
      <c r="D274" s="4"/>
      <c r="E274" s="4"/>
      <c r="F274" s="4"/>
      <c r="G274" s="95" t="s">
        <v>820</v>
      </c>
      <c r="H274" s="95"/>
      <c r="I274" s="95"/>
      <c r="J274" s="95"/>
      <c r="K274" s="30">
        <v>1.23</v>
      </c>
    </row>
    <row r="275" spans="1:11" ht="15" customHeight="1">
      <c r="A275" s="4"/>
      <c r="B275" s="4"/>
      <c r="C275" s="4"/>
      <c r="D275" s="4"/>
      <c r="E275" s="4"/>
      <c r="F275" s="4"/>
      <c r="G275" s="96" t="s">
        <v>444</v>
      </c>
      <c r="H275" s="96"/>
      <c r="I275" s="96"/>
      <c r="J275" s="96"/>
      <c r="K275" s="9">
        <v>1.22</v>
      </c>
    </row>
    <row r="276" spans="1:11" ht="9.9499999999999993" customHeight="1">
      <c r="A276" s="4"/>
      <c r="B276" s="4"/>
      <c r="C276" s="4"/>
      <c r="D276" s="4"/>
      <c r="E276" s="4"/>
      <c r="F276" s="4"/>
      <c r="G276" s="92"/>
      <c r="H276" s="92"/>
      <c r="I276" s="92"/>
      <c r="J276" s="92"/>
      <c r="K276" s="92"/>
    </row>
    <row r="277" spans="1:11" ht="20.100000000000001" customHeight="1">
      <c r="A277" s="93" t="s">
        <v>821</v>
      </c>
      <c r="B277" s="93"/>
      <c r="C277" s="93"/>
      <c r="D277" s="93"/>
      <c r="E277" s="93"/>
      <c r="F277" s="93"/>
      <c r="G277" s="93"/>
      <c r="H277" s="93"/>
      <c r="I277" s="93"/>
      <c r="J277" s="93"/>
      <c r="K277" s="93"/>
    </row>
    <row r="278" spans="1:11" ht="15" customHeight="1">
      <c r="A278" s="94" t="s">
        <v>440</v>
      </c>
      <c r="B278" s="94"/>
      <c r="C278" s="94"/>
      <c r="D278" s="99" t="s">
        <v>419</v>
      </c>
      <c r="E278" s="99"/>
      <c r="F278" s="25" t="s">
        <v>420</v>
      </c>
      <c r="G278" s="99" t="s">
        <v>421</v>
      </c>
      <c r="H278" s="99"/>
      <c r="I278" s="99" t="s">
        <v>422</v>
      </c>
      <c r="J278" s="99"/>
      <c r="K278" s="25" t="s">
        <v>423</v>
      </c>
    </row>
    <row r="279" spans="1:11" ht="38.1" customHeight="1">
      <c r="A279" s="26" t="s">
        <v>822</v>
      </c>
      <c r="B279" s="100" t="s">
        <v>823</v>
      </c>
      <c r="C279" s="100"/>
      <c r="D279" s="101" t="s">
        <v>21</v>
      </c>
      <c r="E279" s="101"/>
      <c r="F279" s="26" t="s">
        <v>216</v>
      </c>
      <c r="G279" s="102">
        <v>1</v>
      </c>
      <c r="H279" s="102"/>
      <c r="I279" s="103">
        <v>1.48</v>
      </c>
      <c r="J279" s="103"/>
      <c r="K279" s="29">
        <v>1.48</v>
      </c>
    </row>
    <row r="280" spans="1:11" ht="38.1" customHeight="1">
      <c r="A280" s="26" t="s">
        <v>824</v>
      </c>
      <c r="B280" s="100" t="s">
        <v>825</v>
      </c>
      <c r="C280" s="100"/>
      <c r="D280" s="101" t="s">
        <v>21</v>
      </c>
      <c r="E280" s="101"/>
      <c r="F280" s="26" t="s">
        <v>216</v>
      </c>
      <c r="G280" s="102">
        <v>1</v>
      </c>
      <c r="H280" s="102"/>
      <c r="I280" s="103">
        <v>0.34</v>
      </c>
      <c r="J280" s="103"/>
      <c r="K280" s="29">
        <v>0.34</v>
      </c>
    </row>
    <row r="281" spans="1:11" ht="15" customHeight="1">
      <c r="A281" s="4"/>
      <c r="B281" s="4"/>
      <c r="C281" s="4"/>
      <c r="D281" s="4"/>
      <c r="E281" s="4"/>
      <c r="F281" s="4"/>
      <c r="G281" s="95" t="s">
        <v>443</v>
      </c>
      <c r="H281" s="95"/>
      <c r="I281" s="95"/>
      <c r="J281" s="95"/>
      <c r="K281" s="30">
        <v>1.82</v>
      </c>
    </row>
    <row r="282" spans="1:11" ht="15" customHeight="1">
      <c r="A282" s="4"/>
      <c r="B282" s="4"/>
      <c r="C282" s="4"/>
      <c r="D282" s="4"/>
      <c r="E282" s="4"/>
      <c r="F282" s="4"/>
      <c r="G282" s="96" t="s">
        <v>444</v>
      </c>
      <c r="H282" s="96"/>
      <c r="I282" s="96"/>
      <c r="J282" s="96"/>
      <c r="K282" s="9">
        <v>1.82</v>
      </c>
    </row>
    <row r="283" spans="1:11" ht="9.9499999999999993" customHeight="1">
      <c r="A283" s="4"/>
      <c r="B283" s="4"/>
      <c r="C283" s="4"/>
      <c r="D283" s="4"/>
      <c r="E283" s="4"/>
      <c r="F283" s="4"/>
      <c r="G283" s="92"/>
      <c r="H283" s="92"/>
      <c r="I283" s="92"/>
      <c r="J283" s="92"/>
      <c r="K283" s="92"/>
    </row>
    <row r="284" spans="1:11" ht="20.100000000000001" customHeight="1">
      <c r="A284" s="93" t="s">
        <v>826</v>
      </c>
      <c r="B284" s="93"/>
      <c r="C284" s="93"/>
      <c r="D284" s="93"/>
      <c r="E284" s="93"/>
      <c r="F284" s="93"/>
      <c r="G284" s="93"/>
      <c r="H284" s="93"/>
      <c r="I284" s="93"/>
      <c r="J284" s="93"/>
      <c r="K284" s="93"/>
    </row>
    <row r="285" spans="1:11" ht="15" customHeight="1">
      <c r="A285" s="94" t="s">
        <v>440</v>
      </c>
      <c r="B285" s="94"/>
      <c r="C285" s="94"/>
      <c r="D285" s="99" t="s">
        <v>419</v>
      </c>
      <c r="E285" s="99"/>
      <c r="F285" s="25" t="s">
        <v>420</v>
      </c>
      <c r="G285" s="99" t="s">
        <v>421</v>
      </c>
      <c r="H285" s="99"/>
      <c r="I285" s="99" t="s">
        <v>422</v>
      </c>
      <c r="J285" s="99"/>
      <c r="K285" s="25" t="s">
        <v>423</v>
      </c>
    </row>
    <row r="286" spans="1:11" ht="38.1" customHeight="1">
      <c r="A286" s="26" t="s">
        <v>822</v>
      </c>
      <c r="B286" s="100" t="s">
        <v>823</v>
      </c>
      <c r="C286" s="100"/>
      <c r="D286" s="101" t="s">
        <v>21</v>
      </c>
      <c r="E286" s="101"/>
      <c r="F286" s="26" t="s">
        <v>216</v>
      </c>
      <c r="G286" s="102">
        <v>1</v>
      </c>
      <c r="H286" s="102"/>
      <c r="I286" s="103">
        <v>1.48</v>
      </c>
      <c r="J286" s="103"/>
      <c r="K286" s="29">
        <v>1.48</v>
      </c>
    </row>
    <row r="287" spans="1:11" ht="38.1" customHeight="1">
      <c r="A287" s="26" t="s">
        <v>824</v>
      </c>
      <c r="B287" s="100" t="s">
        <v>825</v>
      </c>
      <c r="C287" s="100"/>
      <c r="D287" s="101" t="s">
        <v>21</v>
      </c>
      <c r="E287" s="101"/>
      <c r="F287" s="26" t="s">
        <v>216</v>
      </c>
      <c r="G287" s="102">
        <v>1</v>
      </c>
      <c r="H287" s="102"/>
      <c r="I287" s="103">
        <v>0.34</v>
      </c>
      <c r="J287" s="103"/>
      <c r="K287" s="29">
        <v>0.34</v>
      </c>
    </row>
    <row r="288" spans="1:11" ht="38.1" customHeight="1">
      <c r="A288" s="26" t="s">
        <v>827</v>
      </c>
      <c r="B288" s="100" t="s">
        <v>828</v>
      </c>
      <c r="C288" s="100"/>
      <c r="D288" s="101" t="s">
        <v>21</v>
      </c>
      <c r="E288" s="101"/>
      <c r="F288" s="26" t="s">
        <v>216</v>
      </c>
      <c r="G288" s="102">
        <v>1</v>
      </c>
      <c r="H288" s="102"/>
      <c r="I288" s="103">
        <v>1.62</v>
      </c>
      <c r="J288" s="103"/>
      <c r="K288" s="29">
        <v>1.62</v>
      </c>
    </row>
    <row r="289" spans="1:11" ht="38.1" customHeight="1">
      <c r="A289" s="26" t="s">
        <v>829</v>
      </c>
      <c r="B289" s="100" t="s">
        <v>830</v>
      </c>
      <c r="C289" s="100"/>
      <c r="D289" s="101" t="s">
        <v>21</v>
      </c>
      <c r="E289" s="101"/>
      <c r="F289" s="26" t="s">
        <v>216</v>
      </c>
      <c r="G289" s="102">
        <v>1</v>
      </c>
      <c r="H289" s="102"/>
      <c r="I289" s="103">
        <v>2.4500000000000002</v>
      </c>
      <c r="J289" s="103"/>
      <c r="K289" s="29">
        <v>2.4500000000000002</v>
      </c>
    </row>
    <row r="290" spans="1:11" ht="15" customHeight="1">
      <c r="A290" s="4"/>
      <c r="B290" s="4"/>
      <c r="C290" s="4"/>
      <c r="D290" s="4"/>
      <c r="E290" s="4"/>
      <c r="F290" s="4"/>
      <c r="G290" s="95" t="s">
        <v>443</v>
      </c>
      <c r="H290" s="95"/>
      <c r="I290" s="95"/>
      <c r="J290" s="95"/>
      <c r="K290" s="30">
        <v>5.89</v>
      </c>
    </row>
    <row r="291" spans="1:11" ht="15" customHeight="1">
      <c r="A291" s="4"/>
      <c r="B291" s="4"/>
      <c r="C291" s="4"/>
      <c r="D291" s="4"/>
      <c r="E291" s="4"/>
      <c r="F291" s="4"/>
      <c r="G291" s="96" t="s">
        <v>444</v>
      </c>
      <c r="H291" s="96"/>
      <c r="I291" s="96"/>
      <c r="J291" s="96"/>
      <c r="K291" s="9">
        <v>5.89</v>
      </c>
    </row>
    <row r="292" spans="1:11" ht="9.9499999999999993" customHeight="1">
      <c r="A292" s="4"/>
      <c r="B292" s="4"/>
      <c r="C292" s="4"/>
      <c r="D292" s="4"/>
      <c r="E292" s="4"/>
      <c r="F292" s="4"/>
      <c r="G292" s="92"/>
      <c r="H292" s="92"/>
      <c r="I292" s="92"/>
      <c r="J292" s="92"/>
      <c r="K292" s="92"/>
    </row>
    <row r="293" spans="1:11" ht="20.100000000000001" customHeight="1">
      <c r="A293" s="93" t="s">
        <v>831</v>
      </c>
      <c r="B293" s="93"/>
      <c r="C293" s="93"/>
      <c r="D293" s="93"/>
      <c r="E293" s="93"/>
      <c r="F293" s="93"/>
      <c r="G293" s="93"/>
      <c r="H293" s="93"/>
      <c r="I293" s="93"/>
      <c r="J293" s="93"/>
      <c r="K293" s="93"/>
    </row>
    <row r="294" spans="1:11" ht="15" customHeight="1">
      <c r="A294" s="94" t="s">
        <v>613</v>
      </c>
      <c r="B294" s="94"/>
      <c r="C294" s="94"/>
      <c r="D294" s="99" t="s">
        <v>419</v>
      </c>
      <c r="E294" s="99"/>
      <c r="F294" s="25" t="s">
        <v>420</v>
      </c>
      <c r="G294" s="99" t="s">
        <v>421</v>
      </c>
      <c r="H294" s="99"/>
      <c r="I294" s="99" t="s">
        <v>422</v>
      </c>
      <c r="J294" s="99"/>
      <c r="K294" s="25" t="s">
        <v>423</v>
      </c>
    </row>
    <row r="295" spans="1:11" ht="29.1" customHeight="1">
      <c r="A295" s="26" t="s">
        <v>832</v>
      </c>
      <c r="B295" s="100" t="s">
        <v>833</v>
      </c>
      <c r="C295" s="100"/>
      <c r="D295" s="101" t="s">
        <v>21</v>
      </c>
      <c r="E295" s="101"/>
      <c r="F295" s="26" t="s">
        <v>38</v>
      </c>
      <c r="G295" s="102">
        <v>6.3999999999999997E-5</v>
      </c>
      <c r="H295" s="102"/>
      <c r="I295" s="103">
        <v>23186.03</v>
      </c>
      <c r="J295" s="103"/>
      <c r="K295" s="29">
        <v>1.48390592</v>
      </c>
    </row>
    <row r="296" spans="1:11" ht="15" customHeight="1">
      <c r="A296" s="4"/>
      <c r="B296" s="4"/>
      <c r="C296" s="4"/>
      <c r="D296" s="4"/>
      <c r="E296" s="4"/>
      <c r="F296" s="4"/>
      <c r="G296" s="95" t="s">
        <v>617</v>
      </c>
      <c r="H296" s="95"/>
      <c r="I296" s="95"/>
      <c r="J296" s="95"/>
      <c r="K296" s="30">
        <v>1.48</v>
      </c>
    </row>
    <row r="297" spans="1:11" ht="15" customHeight="1">
      <c r="A297" s="4"/>
      <c r="B297" s="4"/>
      <c r="C297" s="4"/>
      <c r="D297" s="4"/>
      <c r="E297" s="4"/>
      <c r="F297" s="4"/>
      <c r="G297" s="96" t="s">
        <v>444</v>
      </c>
      <c r="H297" s="96"/>
      <c r="I297" s="96"/>
      <c r="J297" s="96"/>
      <c r="K297" s="9">
        <v>1.48</v>
      </c>
    </row>
    <row r="298" spans="1:11" ht="9.9499999999999993" customHeight="1">
      <c r="A298" s="4"/>
      <c r="B298" s="4"/>
      <c r="C298" s="4"/>
      <c r="D298" s="4"/>
      <c r="E298" s="4"/>
      <c r="F298" s="4"/>
      <c r="G298" s="92"/>
      <c r="H298" s="92"/>
      <c r="I298" s="92"/>
      <c r="J298" s="92"/>
      <c r="K298" s="92"/>
    </row>
    <row r="299" spans="1:11" ht="20.100000000000001" customHeight="1">
      <c r="A299" s="93" t="s">
        <v>834</v>
      </c>
      <c r="B299" s="93"/>
      <c r="C299" s="93"/>
      <c r="D299" s="93"/>
      <c r="E299" s="93"/>
      <c r="F299" s="93"/>
      <c r="G299" s="93"/>
      <c r="H299" s="93"/>
      <c r="I299" s="93"/>
      <c r="J299" s="93"/>
      <c r="K299" s="93"/>
    </row>
    <row r="300" spans="1:11" ht="15" customHeight="1">
      <c r="A300" s="94" t="s">
        <v>613</v>
      </c>
      <c r="B300" s="94"/>
      <c r="C300" s="94"/>
      <c r="D300" s="99" t="s">
        <v>419</v>
      </c>
      <c r="E300" s="99"/>
      <c r="F300" s="25" t="s">
        <v>420</v>
      </c>
      <c r="G300" s="99" t="s">
        <v>421</v>
      </c>
      <c r="H300" s="99"/>
      <c r="I300" s="99" t="s">
        <v>422</v>
      </c>
      <c r="J300" s="99"/>
      <c r="K300" s="25" t="s">
        <v>423</v>
      </c>
    </row>
    <row r="301" spans="1:11" ht="29.1" customHeight="1">
      <c r="A301" s="26" t="s">
        <v>832</v>
      </c>
      <c r="B301" s="100" t="s">
        <v>833</v>
      </c>
      <c r="C301" s="100"/>
      <c r="D301" s="101" t="s">
        <v>21</v>
      </c>
      <c r="E301" s="101"/>
      <c r="F301" s="26" t="s">
        <v>38</v>
      </c>
      <c r="G301" s="102">
        <v>1.4800000000000001E-5</v>
      </c>
      <c r="H301" s="102"/>
      <c r="I301" s="103">
        <v>23186.03</v>
      </c>
      <c r="J301" s="103"/>
      <c r="K301" s="29">
        <v>0.34315324400000002</v>
      </c>
    </row>
    <row r="302" spans="1:11" ht="15" customHeight="1">
      <c r="A302" s="4"/>
      <c r="B302" s="4"/>
      <c r="C302" s="4"/>
      <c r="D302" s="4"/>
      <c r="E302" s="4"/>
      <c r="F302" s="4"/>
      <c r="G302" s="95" t="s">
        <v>617</v>
      </c>
      <c r="H302" s="95"/>
      <c r="I302" s="95"/>
      <c r="J302" s="95"/>
      <c r="K302" s="30">
        <v>0.34</v>
      </c>
    </row>
    <row r="303" spans="1:11" ht="15" customHeight="1">
      <c r="A303" s="4"/>
      <c r="B303" s="4"/>
      <c r="C303" s="4"/>
      <c r="D303" s="4"/>
      <c r="E303" s="4"/>
      <c r="F303" s="4"/>
      <c r="G303" s="96" t="s">
        <v>444</v>
      </c>
      <c r="H303" s="96"/>
      <c r="I303" s="96"/>
      <c r="J303" s="96"/>
      <c r="K303" s="9">
        <v>0.34</v>
      </c>
    </row>
    <row r="304" spans="1:11" ht="9.9499999999999993" customHeight="1">
      <c r="A304" s="4"/>
      <c r="B304" s="4"/>
      <c r="C304" s="4"/>
      <c r="D304" s="4"/>
      <c r="E304" s="4"/>
      <c r="F304" s="4"/>
      <c r="G304" s="92"/>
      <c r="H304" s="92"/>
      <c r="I304" s="92"/>
      <c r="J304" s="92"/>
      <c r="K304" s="92"/>
    </row>
    <row r="305" spans="1:11" ht="20.100000000000001" customHeight="1">
      <c r="A305" s="93" t="s">
        <v>835</v>
      </c>
      <c r="B305" s="93"/>
      <c r="C305" s="93"/>
      <c r="D305" s="93"/>
      <c r="E305" s="93"/>
      <c r="F305" s="93"/>
      <c r="G305" s="93"/>
      <c r="H305" s="93"/>
      <c r="I305" s="93"/>
      <c r="J305" s="93"/>
      <c r="K305" s="93"/>
    </row>
    <row r="306" spans="1:11" ht="15" customHeight="1">
      <c r="A306" s="94" t="s">
        <v>613</v>
      </c>
      <c r="B306" s="94"/>
      <c r="C306" s="94"/>
      <c r="D306" s="99" t="s">
        <v>419</v>
      </c>
      <c r="E306" s="99"/>
      <c r="F306" s="25" t="s">
        <v>420</v>
      </c>
      <c r="G306" s="99" t="s">
        <v>421</v>
      </c>
      <c r="H306" s="99"/>
      <c r="I306" s="99" t="s">
        <v>422</v>
      </c>
      <c r="J306" s="99"/>
      <c r="K306" s="25" t="s">
        <v>423</v>
      </c>
    </row>
    <row r="307" spans="1:11" ht="29.1" customHeight="1">
      <c r="A307" s="26" t="s">
        <v>832</v>
      </c>
      <c r="B307" s="100" t="s">
        <v>833</v>
      </c>
      <c r="C307" s="100"/>
      <c r="D307" s="101" t="s">
        <v>21</v>
      </c>
      <c r="E307" s="101"/>
      <c r="F307" s="26" t="s">
        <v>38</v>
      </c>
      <c r="G307" s="102">
        <v>6.9999999999999994E-5</v>
      </c>
      <c r="H307" s="102"/>
      <c r="I307" s="103">
        <v>23186.03</v>
      </c>
      <c r="J307" s="103"/>
      <c r="K307" s="29">
        <v>1.6230221</v>
      </c>
    </row>
    <row r="308" spans="1:11" ht="15" customHeight="1">
      <c r="A308" s="4"/>
      <c r="B308" s="4"/>
      <c r="C308" s="4"/>
      <c r="D308" s="4"/>
      <c r="E308" s="4"/>
      <c r="F308" s="4"/>
      <c r="G308" s="95" t="s">
        <v>617</v>
      </c>
      <c r="H308" s="95"/>
      <c r="I308" s="95"/>
      <c r="J308" s="95"/>
      <c r="K308" s="30">
        <v>1.62</v>
      </c>
    </row>
    <row r="309" spans="1:11" ht="15" customHeight="1">
      <c r="A309" s="4"/>
      <c r="B309" s="4"/>
      <c r="C309" s="4"/>
      <c r="D309" s="4"/>
      <c r="E309" s="4"/>
      <c r="F309" s="4"/>
      <c r="G309" s="96" t="s">
        <v>444</v>
      </c>
      <c r="H309" s="96"/>
      <c r="I309" s="96"/>
      <c r="J309" s="96"/>
      <c r="K309" s="9">
        <v>1.62</v>
      </c>
    </row>
    <row r="310" spans="1:11" ht="9.9499999999999993" customHeight="1">
      <c r="A310" s="4"/>
      <c r="B310" s="4"/>
      <c r="C310" s="4"/>
      <c r="D310" s="4"/>
      <c r="E310" s="4"/>
      <c r="F310" s="4"/>
      <c r="G310" s="92"/>
      <c r="H310" s="92"/>
      <c r="I310" s="92"/>
      <c r="J310" s="92"/>
      <c r="K310" s="92"/>
    </row>
    <row r="311" spans="1:11" ht="20.100000000000001" customHeight="1">
      <c r="A311" s="93" t="s">
        <v>836</v>
      </c>
      <c r="B311" s="93"/>
      <c r="C311" s="93"/>
      <c r="D311" s="93"/>
      <c r="E311" s="93"/>
      <c r="F311" s="93"/>
      <c r="G311" s="93"/>
      <c r="H311" s="93"/>
      <c r="I311" s="93"/>
      <c r="J311" s="93"/>
      <c r="K311" s="93"/>
    </row>
    <row r="312" spans="1:11" ht="15" customHeight="1">
      <c r="A312" s="94" t="s">
        <v>816</v>
      </c>
      <c r="B312" s="94"/>
      <c r="C312" s="94"/>
      <c r="D312" s="99" t="s">
        <v>419</v>
      </c>
      <c r="E312" s="99"/>
      <c r="F312" s="25" t="s">
        <v>420</v>
      </c>
      <c r="G312" s="99" t="s">
        <v>421</v>
      </c>
      <c r="H312" s="99"/>
      <c r="I312" s="99" t="s">
        <v>422</v>
      </c>
      <c r="J312" s="99"/>
      <c r="K312" s="25" t="s">
        <v>423</v>
      </c>
    </row>
    <row r="313" spans="1:11" ht="21" customHeight="1">
      <c r="A313" s="26" t="s">
        <v>817</v>
      </c>
      <c r="B313" s="100" t="s">
        <v>818</v>
      </c>
      <c r="C313" s="100"/>
      <c r="D313" s="101" t="s">
        <v>21</v>
      </c>
      <c r="E313" s="101"/>
      <c r="F313" s="26" t="s">
        <v>819</v>
      </c>
      <c r="G313" s="102">
        <v>2.5</v>
      </c>
      <c r="H313" s="102"/>
      <c r="I313" s="103">
        <v>0.98</v>
      </c>
      <c r="J313" s="103"/>
      <c r="K313" s="29">
        <v>2.4500000000000002</v>
      </c>
    </row>
    <row r="314" spans="1:11" ht="15" customHeight="1">
      <c r="A314" s="4"/>
      <c r="B314" s="4"/>
      <c r="C314" s="4"/>
      <c r="D314" s="4"/>
      <c r="E314" s="4"/>
      <c r="F314" s="4"/>
      <c r="G314" s="95" t="s">
        <v>820</v>
      </c>
      <c r="H314" s="95"/>
      <c r="I314" s="95"/>
      <c r="J314" s="95"/>
      <c r="K314" s="30">
        <v>2.4500000000000002</v>
      </c>
    </row>
    <row r="315" spans="1:11" ht="15" customHeight="1">
      <c r="A315" s="4"/>
      <c r="B315" s="4"/>
      <c r="C315" s="4"/>
      <c r="D315" s="4"/>
      <c r="E315" s="4"/>
      <c r="F315" s="4"/>
      <c r="G315" s="96" t="s">
        <v>444</v>
      </c>
      <c r="H315" s="96"/>
      <c r="I315" s="96"/>
      <c r="J315" s="96"/>
      <c r="K315" s="9">
        <v>2.4500000000000002</v>
      </c>
    </row>
    <row r="316" spans="1:11" ht="9.9499999999999993" customHeight="1">
      <c r="A316" s="4"/>
      <c r="B316" s="4"/>
      <c r="C316" s="4"/>
      <c r="D316" s="4"/>
      <c r="E316" s="4"/>
      <c r="F316" s="4"/>
      <c r="G316" s="92"/>
      <c r="H316" s="92"/>
      <c r="I316" s="92"/>
      <c r="J316" s="92"/>
      <c r="K316" s="92"/>
    </row>
    <row r="317" spans="1:11" ht="20.100000000000001" customHeight="1">
      <c r="A317" s="93" t="s">
        <v>837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</row>
    <row r="318" spans="1:11" ht="15" customHeight="1">
      <c r="A318" s="94" t="s">
        <v>697</v>
      </c>
      <c r="B318" s="94"/>
      <c r="C318" s="94"/>
      <c r="D318" s="99" t="s">
        <v>419</v>
      </c>
      <c r="E318" s="99"/>
      <c r="F318" s="25" t="s">
        <v>420</v>
      </c>
      <c r="G318" s="99" t="s">
        <v>421</v>
      </c>
      <c r="H318" s="99"/>
      <c r="I318" s="99" t="s">
        <v>422</v>
      </c>
      <c r="J318" s="99"/>
      <c r="K318" s="25" t="s">
        <v>423</v>
      </c>
    </row>
    <row r="319" spans="1:11" ht="21" customHeight="1">
      <c r="A319" s="26" t="s">
        <v>722</v>
      </c>
      <c r="B319" s="100" t="s">
        <v>723</v>
      </c>
      <c r="C319" s="100"/>
      <c r="D319" s="101" t="s">
        <v>21</v>
      </c>
      <c r="E319" s="101"/>
      <c r="F319" s="26" t="s">
        <v>216</v>
      </c>
      <c r="G319" s="102">
        <v>1</v>
      </c>
      <c r="H319" s="102"/>
      <c r="I319" s="103">
        <v>2.79</v>
      </c>
      <c r="J319" s="103"/>
      <c r="K319" s="29">
        <v>2.79</v>
      </c>
    </row>
    <row r="320" spans="1:11" ht="21" customHeight="1">
      <c r="A320" s="26" t="s">
        <v>724</v>
      </c>
      <c r="B320" s="100" t="s">
        <v>725</v>
      </c>
      <c r="C320" s="100"/>
      <c r="D320" s="101" t="s">
        <v>21</v>
      </c>
      <c r="E320" s="101"/>
      <c r="F320" s="26" t="s">
        <v>216</v>
      </c>
      <c r="G320" s="102">
        <v>1</v>
      </c>
      <c r="H320" s="102"/>
      <c r="I320" s="103">
        <v>1.31</v>
      </c>
      <c r="J320" s="103"/>
      <c r="K320" s="29">
        <v>1.31</v>
      </c>
    </row>
    <row r="321" spans="1:11" ht="21" customHeight="1">
      <c r="A321" s="26" t="s">
        <v>700</v>
      </c>
      <c r="B321" s="100" t="s">
        <v>701</v>
      </c>
      <c r="C321" s="100"/>
      <c r="D321" s="101" t="s">
        <v>21</v>
      </c>
      <c r="E321" s="101"/>
      <c r="F321" s="26" t="s">
        <v>216</v>
      </c>
      <c r="G321" s="102">
        <v>1</v>
      </c>
      <c r="H321" s="102"/>
      <c r="I321" s="103">
        <v>1.43</v>
      </c>
      <c r="J321" s="103"/>
      <c r="K321" s="29">
        <v>1.43</v>
      </c>
    </row>
    <row r="322" spans="1:11" ht="21" customHeight="1">
      <c r="A322" s="26" t="s">
        <v>726</v>
      </c>
      <c r="B322" s="100" t="s">
        <v>727</v>
      </c>
      <c r="C322" s="100"/>
      <c r="D322" s="101" t="s">
        <v>21</v>
      </c>
      <c r="E322" s="101"/>
      <c r="F322" s="26" t="s">
        <v>216</v>
      </c>
      <c r="G322" s="102">
        <v>1</v>
      </c>
      <c r="H322" s="102"/>
      <c r="I322" s="103">
        <v>0.78</v>
      </c>
      <c r="J322" s="103"/>
      <c r="K322" s="29">
        <v>0.78</v>
      </c>
    </row>
    <row r="323" spans="1:11" ht="21" customHeight="1">
      <c r="A323" s="26" t="s">
        <v>704</v>
      </c>
      <c r="B323" s="100" t="s">
        <v>705</v>
      </c>
      <c r="C323" s="100"/>
      <c r="D323" s="101" t="s">
        <v>21</v>
      </c>
      <c r="E323" s="101"/>
      <c r="F323" s="26" t="s">
        <v>216</v>
      </c>
      <c r="G323" s="102">
        <v>1</v>
      </c>
      <c r="H323" s="102"/>
      <c r="I323" s="103">
        <v>0.08</v>
      </c>
      <c r="J323" s="103"/>
      <c r="K323" s="29">
        <v>0.08</v>
      </c>
    </row>
    <row r="324" spans="1:11" ht="21" customHeight="1">
      <c r="A324" s="26" t="s">
        <v>728</v>
      </c>
      <c r="B324" s="100" t="s">
        <v>729</v>
      </c>
      <c r="C324" s="100"/>
      <c r="D324" s="101" t="s">
        <v>21</v>
      </c>
      <c r="E324" s="101"/>
      <c r="F324" s="26" t="s">
        <v>216</v>
      </c>
      <c r="G324" s="102">
        <v>1</v>
      </c>
      <c r="H324" s="102"/>
      <c r="I324" s="103">
        <v>0.54</v>
      </c>
      <c r="J324" s="103"/>
      <c r="K324" s="29">
        <v>0.54</v>
      </c>
    </row>
    <row r="325" spans="1:11" ht="15" customHeight="1">
      <c r="A325" s="4"/>
      <c r="B325" s="4"/>
      <c r="C325" s="4"/>
      <c r="D325" s="4"/>
      <c r="E325" s="4"/>
      <c r="F325" s="4"/>
      <c r="G325" s="95" t="s">
        <v>706</v>
      </c>
      <c r="H325" s="95"/>
      <c r="I325" s="95"/>
      <c r="J325" s="95"/>
      <c r="K325" s="30">
        <v>6.93</v>
      </c>
    </row>
    <row r="326" spans="1:11" ht="15" customHeight="1">
      <c r="A326" s="94" t="s">
        <v>707</v>
      </c>
      <c r="B326" s="94"/>
      <c r="C326" s="94"/>
      <c r="D326" s="99" t="s">
        <v>419</v>
      </c>
      <c r="E326" s="99"/>
      <c r="F326" s="25" t="s">
        <v>420</v>
      </c>
      <c r="G326" s="99" t="s">
        <v>421</v>
      </c>
      <c r="H326" s="99"/>
      <c r="I326" s="99" t="s">
        <v>422</v>
      </c>
      <c r="J326" s="99"/>
      <c r="K326" s="25" t="s">
        <v>423</v>
      </c>
    </row>
    <row r="327" spans="1:11" ht="15" customHeight="1">
      <c r="A327" s="26" t="s">
        <v>838</v>
      </c>
      <c r="B327" s="100" t="s">
        <v>839</v>
      </c>
      <c r="C327" s="100"/>
      <c r="D327" s="101" t="s">
        <v>21</v>
      </c>
      <c r="E327" s="101"/>
      <c r="F327" s="26" t="s">
        <v>216</v>
      </c>
      <c r="G327" s="102">
        <v>1</v>
      </c>
      <c r="H327" s="102"/>
      <c r="I327" s="103">
        <v>20.97</v>
      </c>
      <c r="J327" s="103"/>
      <c r="K327" s="29">
        <v>20.97</v>
      </c>
    </row>
    <row r="328" spans="1:11" ht="15" customHeight="1">
      <c r="A328" s="4"/>
      <c r="B328" s="4"/>
      <c r="C328" s="4"/>
      <c r="D328" s="4"/>
      <c r="E328" s="4"/>
      <c r="F328" s="4"/>
      <c r="G328" s="95" t="s">
        <v>710</v>
      </c>
      <c r="H328" s="95"/>
      <c r="I328" s="95"/>
      <c r="J328" s="95"/>
      <c r="K328" s="30">
        <v>20.97</v>
      </c>
    </row>
    <row r="329" spans="1:11" ht="15" customHeight="1">
      <c r="A329" s="94" t="s">
        <v>440</v>
      </c>
      <c r="B329" s="94"/>
      <c r="C329" s="94"/>
      <c r="D329" s="99" t="s">
        <v>419</v>
      </c>
      <c r="E329" s="99"/>
      <c r="F329" s="25" t="s">
        <v>420</v>
      </c>
      <c r="G329" s="99" t="s">
        <v>421</v>
      </c>
      <c r="H329" s="99"/>
      <c r="I329" s="99" t="s">
        <v>422</v>
      </c>
      <c r="J329" s="99"/>
      <c r="K329" s="25" t="s">
        <v>423</v>
      </c>
    </row>
    <row r="330" spans="1:11" ht="21" customHeight="1">
      <c r="A330" s="26" t="s">
        <v>840</v>
      </c>
      <c r="B330" s="100" t="s">
        <v>841</v>
      </c>
      <c r="C330" s="100"/>
      <c r="D330" s="101" t="s">
        <v>21</v>
      </c>
      <c r="E330" s="101"/>
      <c r="F330" s="26" t="s">
        <v>216</v>
      </c>
      <c r="G330" s="102">
        <v>1</v>
      </c>
      <c r="H330" s="102"/>
      <c r="I330" s="103">
        <v>0.24</v>
      </c>
      <c r="J330" s="103"/>
      <c r="K330" s="29">
        <v>0.24</v>
      </c>
    </row>
    <row r="331" spans="1:11" ht="15" customHeight="1">
      <c r="A331" s="4"/>
      <c r="B331" s="4"/>
      <c r="C331" s="4"/>
      <c r="D331" s="4"/>
      <c r="E331" s="4"/>
      <c r="F331" s="4"/>
      <c r="G331" s="95" t="s">
        <v>443</v>
      </c>
      <c r="H331" s="95"/>
      <c r="I331" s="95"/>
      <c r="J331" s="95"/>
      <c r="K331" s="30">
        <v>0.24</v>
      </c>
    </row>
    <row r="332" spans="1:11" ht="15" customHeight="1">
      <c r="A332" s="4"/>
      <c r="B332" s="4"/>
      <c r="C332" s="4"/>
      <c r="D332" s="4"/>
      <c r="E332" s="4"/>
      <c r="F332" s="4"/>
      <c r="G332" s="96" t="s">
        <v>444</v>
      </c>
      <c r="H332" s="96"/>
      <c r="I332" s="96"/>
      <c r="J332" s="96"/>
      <c r="K332" s="9">
        <v>28.14</v>
      </c>
    </row>
    <row r="333" spans="1:11" ht="9.9499999999999993" customHeight="1">
      <c r="A333" s="4"/>
      <c r="B333" s="4"/>
      <c r="C333" s="4"/>
      <c r="D333" s="4"/>
      <c r="E333" s="4"/>
      <c r="F333" s="4"/>
      <c r="G333" s="92"/>
      <c r="H333" s="92"/>
      <c r="I333" s="92"/>
      <c r="J333" s="92"/>
      <c r="K333" s="92"/>
    </row>
    <row r="334" spans="1:11" ht="20.100000000000001" customHeight="1">
      <c r="A334" s="93" t="s">
        <v>842</v>
      </c>
      <c r="B334" s="93"/>
      <c r="C334" s="93"/>
      <c r="D334" s="93"/>
      <c r="E334" s="93"/>
      <c r="F334" s="93"/>
      <c r="G334" s="93"/>
      <c r="H334" s="93"/>
      <c r="I334" s="93"/>
      <c r="J334" s="93"/>
      <c r="K334" s="93"/>
    </row>
    <row r="335" spans="1:11" ht="15" customHeight="1">
      <c r="A335" s="94" t="s">
        <v>434</v>
      </c>
      <c r="B335" s="94"/>
      <c r="C335" s="94"/>
      <c r="D335" s="99" t="s">
        <v>419</v>
      </c>
      <c r="E335" s="99"/>
      <c r="F335" s="25" t="s">
        <v>420</v>
      </c>
      <c r="G335" s="99" t="s">
        <v>421</v>
      </c>
      <c r="H335" s="99"/>
      <c r="I335" s="99" t="s">
        <v>422</v>
      </c>
      <c r="J335" s="99"/>
      <c r="K335" s="25" t="s">
        <v>423</v>
      </c>
    </row>
    <row r="336" spans="1:11" ht="21" customHeight="1">
      <c r="A336" s="26" t="s">
        <v>843</v>
      </c>
      <c r="B336" s="100" t="s">
        <v>844</v>
      </c>
      <c r="C336" s="100"/>
      <c r="D336" s="101" t="s">
        <v>21</v>
      </c>
      <c r="E336" s="101"/>
      <c r="F336" s="26" t="s">
        <v>216</v>
      </c>
      <c r="G336" s="102">
        <v>1</v>
      </c>
      <c r="H336" s="102"/>
      <c r="I336" s="103">
        <v>27.64</v>
      </c>
      <c r="J336" s="103"/>
      <c r="K336" s="29">
        <v>27.64</v>
      </c>
    </row>
    <row r="337" spans="1:11" ht="18" customHeight="1">
      <c r="A337" s="4"/>
      <c r="B337" s="4"/>
      <c r="C337" s="4"/>
      <c r="D337" s="4"/>
      <c r="E337" s="4"/>
      <c r="F337" s="4"/>
      <c r="G337" s="95" t="s">
        <v>439</v>
      </c>
      <c r="H337" s="95"/>
      <c r="I337" s="95"/>
      <c r="J337" s="95"/>
      <c r="K337" s="30">
        <v>27.64</v>
      </c>
    </row>
    <row r="338" spans="1:11" ht="15" customHeight="1">
      <c r="A338" s="94" t="s">
        <v>440</v>
      </c>
      <c r="B338" s="94"/>
      <c r="C338" s="94"/>
      <c r="D338" s="99" t="s">
        <v>419</v>
      </c>
      <c r="E338" s="99"/>
      <c r="F338" s="25" t="s">
        <v>420</v>
      </c>
      <c r="G338" s="99" t="s">
        <v>421</v>
      </c>
      <c r="H338" s="99"/>
      <c r="I338" s="99" t="s">
        <v>422</v>
      </c>
      <c r="J338" s="99"/>
      <c r="K338" s="25" t="s">
        <v>423</v>
      </c>
    </row>
    <row r="339" spans="1:11" ht="45.95" customHeight="1">
      <c r="A339" s="26" t="s">
        <v>845</v>
      </c>
      <c r="B339" s="100" t="s">
        <v>846</v>
      </c>
      <c r="C339" s="100"/>
      <c r="D339" s="101" t="s">
        <v>21</v>
      </c>
      <c r="E339" s="101"/>
      <c r="F339" s="26" t="s">
        <v>216</v>
      </c>
      <c r="G339" s="102">
        <v>1</v>
      </c>
      <c r="H339" s="102"/>
      <c r="I339" s="103">
        <v>29.38</v>
      </c>
      <c r="J339" s="103"/>
      <c r="K339" s="29">
        <v>29.38</v>
      </c>
    </row>
    <row r="340" spans="1:11" ht="45.95" customHeight="1">
      <c r="A340" s="26" t="s">
        <v>847</v>
      </c>
      <c r="B340" s="100" t="s">
        <v>848</v>
      </c>
      <c r="C340" s="100"/>
      <c r="D340" s="101" t="s">
        <v>21</v>
      </c>
      <c r="E340" s="101"/>
      <c r="F340" s="26" t="s">
        <v>216</v>
      </c>
      <c r="G340" s="102">
        <v>1</v>
      </c>
      <c r="H340" s="102"/>
      <c r="I340" s="103">
        <v>4.55</v>
      </c>
      <c r="J340" s="103"/>
      <c r="K340" s="29">
        <v>4.55</v>
      </c>
    </row>
    <row r="341" spans="1:11" ht="45.95" customHeight="1">
      <c r="A341" s="26" t="s">
        <v>849</v>
      </c>
      <c r="B341" s="100" t="s">
        <v>850</v>
      </c>
      <c r="C341" s="100"/>
      <c r="D341" s="101" t="s">
        <v>21</v>
      </c>
      <c r="E341" s="101"/>
      <c r="F341" s="26" t="s">
        <v>216</v>
      </c>
      <c r="G341" s="102">
        <v>1</v>
      </c>
      <c r="H341" s="102"/>
      <c r="I341" s="103">
        <v>11.27</v>
      </c>
      <c r="J341" s="103"/>
      <c r="K341" s="29">
        <v>11.27</v>
      </c>
    </row>
    <row r="342" spans="1:11" ht="15" customHeight="1">
      <c r="A342" s="4"/>
      <c r="B342" s="4"/>
      <c r="C342" s="4"/>
      <c r="D342" s="4"/>
      <c r="E342" s="4"/>
      <c r="F342" s="4"/>
      <c r="G342" s="95" t="s">
        <v>443</v>
      </c>
      <c r="H342" s="95"/>
      <c r="I342" s="95"/>
      <c r="J342" s="95"/>
      <c r="K342" s="30">
        <v>45.2</v>
      </c>
    </row>
    <row r="343" spans="1:11" ht="15" customHeight="1">
      <c r="A343" s="4"/>
      <c r="B343" s="4"/>
      <c r="C343" s="4"/>
      <c r="D343" s="4"/>
      <c r="E343" s="4"/>
      <c r="F343" s="4"/>
      <c r="G343" s="96" t="s">
        <v>444</v>
      </c>
      <c r="H343" s="96"/>
      <c r="I343" s="96"/>
      <c r="J343" s="96"/>
      <c r="K343" s="9">
        <v>72.84</v>
      </c>
    </row>
    <row r="344" spans="1:11" ht="9.9499999999999993" customHeight="1">
      <c r="A344" s="4"/>
      <c r="B344" s="4"/>
      <c r="C344" s="4"/>
      <c r="D344" s="4"/>
      <c r="E344" s="4"/>
      <c r="F344" s="4"/>
      <c r="G344" s="92"/>
      <c r="H344" s="92"/>
      <c r="I344" s="92"/>
      <c r="J344" s="92"/>
      <c r="K344" s="92"/>
    </row>
    <row r="345" spans="1:11" ht="20.100000000000001" customHeight="1">
      <c r="A345" s="93" t="s">
        <v>851</v>
      </c>
      <c r="B345" s="93"/>
      <c r="C345" s="93"/>
      <c r="D345" s="93"/>
      <c r="E345" s="93"/>
      <c r="F345" s="93"/>
      <c r="G345" s="93"/>
      <c r="H345" s="93"/>
      <c r="I345" s="93"/>
      <c r="J345" s="93"/>
      <c r="K345" s="93"/>
    </row>
    <row r="346" spans="1:11" ht="15" customHeight="1">
      <c r="A346" s="94" t="s">
        <v>434</v>
      </c>
      <c r="B346" s="94"/>
      <c r="C346" s="94"/>
      <c r="D346" s="99" t="s">
        <v>419</v>
      </c>
      <c r="E346" s="99"/>
      <c r="F346" s="25" t="s">
        <v>420</v>
      </c>
      <c r="G346" s="99" t="s">
        <v>421</v>
      </c>
      <c r="H346" s="99"/>
      <c r="I346" s="99" t="s">
        <v>422</v>
      </c>
      <c r="J346" s="99"/>
      <c r="K346" s="25" t="s">
        <v>423</v>
      </c>
    </row>
    <row r="347" spans="1:11" ht="21" customHeight="1">
      <c r="A347" s="26" t="s">
        <v>843</v>
      </c>
      <c r="B347" s="100" t="s">
        <v>844</v>
      </c>
      <c r="C347" s="100"/>
      <c r="D347" s="101" t="s">
        <v>21</v>
      </c>
      <c r="E347" s="101"/>
      <c r="F347" s="26" t="s">
        <v>216</v>
      </c>
      <c r="G347" s="102">
        <v>1</v>
      </c>
      <c r="H347" s="102"/>
      <c r="I347" s="103">
        <v>27.64</v>
      </c>
      <c r="J347" s="103"/>
      <c r="K347" s="29">
        <v>27.64</v>
      </c>
    </row>
    <row r="348" spans="1:11" ht="18" customHeight="1">
      <c r="A348" s="4"/>
      <c r="B348" s="4"/>
      <c r="C348" s="4"/>
      <c r="D348" s="4"/>
      <c r="E348" s="4"/>
      <c r="F348" s="4"/>
      <c r="G348" s="95" t="s">
        <v>439</v>
      </c>
      <c r="H348" s="95"/>
      <c r="I348" s="95"/>
      <c r="J348" s="95"/>
      <c r="K348" s="30">
        <v>27.64</v>
      </c>
    </row>
    <row r="349" spans="1:11" ht="15" customHeight="1">
      <c r="A349" s="94" t="s">
        <v>440</v>
      </c>
      <c r="B349" s="94"/>
      <c r="C349" s="94"/>
      <c r="D349" s="99" t="s">
        <v>419</v>
      </c>
      <c r="E349" s="99"/>
      <c r="F349" s="25" t="s">
        <v>420</v>
      </c>
      <c r="G349" s="99" t="s">
        <v>421</v>
      </c>
      <c r="H349" s="99"/>
      <c r="I349" s="99" t="s">
        <v>422</v>
      </c>
      <c r="J349" s="99"/>
      <c r="K349" s="25" t="s">
        <v>423</v>
      </c>
    </row>
    <row r="350" spans="1:11" ht="45.95" customHeight="1">
      <c r="A350" s="26" t="s">
        <v>845</v>
      </c>
      <c r="B350" s="100" t="s">
        <v>846</v>
      </c>
      <c r="C350" s="100"/>
      <c r="D350" s="101" t="s">
        <v>21</v>
      </c>
      <c r="E350" s="101"/>
      <c r="F350" s="26" t="s">
        <v>216</v>
      </c>
      <c r="G350" s="102">
        <v>1</v>
      </c>
      <c r="H350" s="102"/>
      <c r="I350" s="103">
        <v>29.38</v>
      </c>
      <c r="J350" s="103"/>
      <c r="K350" s="29">
        <v>29.38</v>
      </c>
    </row>
    <row r="351" spans="1:11" ht="45.95" customHeight="1">
      <c r="A351" s="26" t="s">
        <v>847</v>
      </c>
      <c r="B351" s="100" t="s">
        <v>848</v>
      </c>
      <c r="C351" s="100"/>
      <c r="D351" s="101" t="s">
        <v>21</v>
      </c>
      <c r="E351" s="101"/>
      <c r="F351" s="26" t="s">
        <v>216</v>
      </c>
      <c r="G351" s="102">
        <v>1</v>
      </c>
      <c r="H351" s="102"/>
      <c r="I351" s="103">
        <v>4.55</v>
      </c>
      <c r="J351" s="103"/>
      <c r="K351" s="29">
        <v>4.55</v>
      </c>
    </row>
    <row r="352" spans="1:11" ht="45.95" customHeight="1">
      <c r="A352" s="26" t="s">
        <v>849</v>
      </c>
      <c r="B352" s="100" t="s">
        <v>850</v>
      </c>
      <c r="C352" s="100"/>
      <c r="D352" s="101" t="s">
        <v>21</v>
      </c>
      <c r="E352" s="101"/>
      <c r="F352" s="26" t="s">
        <v>216</v>
      </c>
      <c r="G352" s="102">
        <v>1</v>
      </c>
      <c r="H352" s="102"/>
      <c r="I352" s="103">
        <v>11.27</v>
      </c>
      <c r="J352" s="103"/>
      <c r="K352" s="29">
        <v>11.27</v>
      </c>
    </row>
    <row r="353" spans="1:11" ht="45.95" customHeight="1">
      <c r="A353" s="26" t="s">
        <v>852</v>
      </c>
      <c r="B353" s="100" t="s">
        <v>853</v>
      </c>
      <c r="C353" s="100"/>
      <c r="D353" s="101" t="s">
        <v>21</v>
      </c>
      <c r="E353" s="101"/>
      <c r="F353" s="26" t="s">
        <v>216</v>
      </c>
      <c r="G353" s="102">
        <v>1</v>
      </c>
      <c r="H353" s="102"/>
      <c r="I353" s="103">
        <v>52.85</v>
      </c>
      <c r="J353" s="103"/>
      <c r="K353" s="29">
        <v>52.85</v>
      </c>
    </row>
    <row r="354" spans="1:11" ht="45.95" customHeight="1">
      <c r="A354" s="26" t="s">
        <v>854</v>
      </c>
      <c r="B354" s="100" t="s">
        <v>855</v>
      </c>
      <c r="C354" s="100"/>
      <c r="D354" s="101" t="s">
        <v>21</v>
      </c>
      <c r="E354" s="101"/>
      <c r="F354" s="26" t="s">
        <v>216</v>
      </c>
      <c r="G354" s="102">
        <v>1</v>
      </c>
      <c r="H354" s="102"/>
      <c r="I354" s="103">
        <v>149.78</v>
      </c>
      <c r="J354" s="103"/>
      <c r="K354" s="29">
        <v>149.78</v>
      </c>
    </row>
    <row r="355" spans="1:11" ht="15" customHeight="1">
      <c r="A355" s="4"/>
      <c r="B355" s="4"/>
      <c r="C355" s="4"/>
      <c r="D355" s="4"/>
      <c r="E355" s="4"/>
      <c r="F355" s="4"/>
      <c r="G355" s="95" t="s">
        <v>443</v>
      </c>
      <c r="H355" s="95"/>
      <c r="I355" s="95"/>
      <c r="J355" s="95"/>
      <c r="K355" s="30">
        <v>247.83</v>
      </c>
    </row>
    <row r="356" spans="1:11" ht="15" customHeight="1">
      <c r="A356" s="4"/>
      <c r="B356" s="4"/>
      <c r="C356" s="4"/>
      <c r="D356" s="4"/>
      <c r="E356" s="4"/>
      <c r="F356" s="4"/>
      <c r="G356" s="96" t="s">
        <v>444</v>
      </c>
      <c r="H356" s="96"/>
      <c r="I356" s="96"/>
      <c r="J356" s="96"/>
      <c r="K356" s="9">
        <v>275.47000000000003</v>
      </c>
    </row>
    <row r="357" spans="1:11" ht="9.9499999999999993" customHeight="1">
      <c r="A357" s="4"/>
      <c r="B357" s="4"/>
      <c r="C357" s="4"/>
      <c r="D357" s="4"/>
      <c r="E357" s="4"/>
      <c r="F357" s="4"/>
      <c r="G357" s="92"/>
      <c r="H357" s="92"/>
      <c r="I357" s="92"/>
      <c r="J357" s="92"/>
      <c r="K357" s="92"/>
    </row>
    <row r="358" spans="1:11" ht="20.100000000000001" customHeight="1">
      <c r="A358" s="93" t="s">
        <v>856</v>
      </c>
      <c r="B358" s="93"/>
      <c r="C358" s="93"/>
      <c r="D358" s="93"/>
      <c r="E358" s="93"/>
      <c r="F358" s="93"/>
      <c r="G358" s="93"/>
      <c r="H358" s="93"/>
      <c r="I358" s="93"/>
      <c r="J358" s="93"/>
      <c r="K358" s="93"/>
    </row>
    <row r="359" spans="1:11" ht="15" customHeight="1">
      <c r="A359" s="94" t="s">
        <v>613</v>
      </c>
      <c r="B359" s="94"/>
      <c r="C359" s="94"/>
      <c r="D359" s="99" t="s">
        <v>419</v>
      </c>
      <c r="E359" s="99"/>
      <c r="F359" s="25" t="s">
        <v>420</v>
      </c>
      <c r="G359" s="99" t="s">
        <v>421</v>
      </c>
      <c r="H359" s="99"/>
      <c r="I359" s="99" t="s">
        <v>422</v>
      </c>
      <c r="J359" s="99"/>
      <c r="K359" s="25" t="s">
        <v>423</v>
      </c>
    </row>
    <row r="360" spans="1:11" ht="21" customHeight="1">
      <c r="A360" s="26" t="s">
        <v>857</v>
      </c>
      <c r="B360" s="100" t="s">
        <v>858</v>
      </c>
      <c r="C360" s="100"/>
      <c r="D360" s="101" t="s">
        <v>21</v>
      </c>
      <c r="E360" s="101"/>
      <c r="F360" s="26" t="s">
        <v>38</v>
      </c>
      <c r="G360" s="102">
        <v>6.0300000000000002E-5</v>
      </c>
      <c r="H360" s="102"/>
      <c r="I360" s="103">
        <v>81699.7</v>
      </c>
      <c r="J360" s="103"/>
      <c r="K360" s="29">
        <v>4.9264919100000002</v>
      </c>
    </row>
    <row r="361" spans="1:11" ht="38.1" customHeight="1">
      <c r="A361" s="26" t="s">
        <v>859</v>
      </c>
      <c r="B361" s="100" t="s">
        <v>860</v>
      </c>
      <c r="C361" s="100"/>
      <c r="D361" s="101" t="s">
        <v>21</v>
      </c>
      <c r="E361" s="101"/>
      <c r="F361" s="26" t="s">
        <v>38</v>
      </c>
      <c r="G361" s="102">
        <v>3.4199999999999998E-5</v>
      </c>
      <c r="H361" s="102"/>
      <c r="I361" s="103">
        <v>715315.3</v>
      </c>
      <c r="J361" s="103"/>
      <c r="K361" s="29">
        <v>24.46378326</v>
      </c>
    </row>
    <row r="362" spans="1:11" ht="15" customHeight="1">
      <c r="A362" s="4"/>
      <c r="B362" s="4"/>
      <c r="C362" s="4"/>
      <c r="D362" s="4"/>
      <c r="E362" s="4"/>
      <c r="F362" s="4"/>
      <c r="G362" s="95" t="s">
        <v>617</v>
      </c>
      <c r="H362" s="95"/>
      <c r="I362" s="95"/>
      <c r="J362" s="95"/>
      <c r="K362" s="30">
        <v>29.39</v>
      </c>
    </row>
    <row r="363" spans="1:11" ht="15" customHeight="1">
      <c r="A363" s="4"/>
      <c r="B363" s="4"/>
      <c r="C363" s="4"/>
      <c r="D363" s="4"/>
      <c r="E363" s="4"/>
      <c r="F363" s="4"/>
      <c r="G363" s="96" t="s">
        <v>444</v>
      </c>
      <c r="H363" s="96"/>
      <c r="I363" s="96"/>
      <c r="J363" s="96"/>
      <c r="K363" s="9">
        <v>29.38</v>
      </c>
    </row>
    <row r="364" spans="1:11" ht="9.9499999999999993" customHeight="1">
      <c r="A364" s="4"/>
      <c r="B364" s="4"/>
      <c r="C364" s="4"/>
      <c r="D364" s="4"/>
      <c r="E364" s="4"/>
      <c r="F364" s="4"/>
      <c r="G364" s="92"/>
      <c r="H364" s="92"/>
      <c r="I364" s="92"/>
      <c r="J364" s="92"/>
      <c r="K364" s="92"/>
    </row>
    <row r="365" spans="1:11" ht="20.100000000000001" customHeight="1">
      <c r="A365" s="93" t="s">
        <v>861</v>
      </c>
      <c r="B365" s="93"/>
      <c r="C365" s="93"/>
      <c r="D365" s="93"/>
      <c r="E365" s="93"/>
      <c r="F365" s="93"/>
      <c r="G365" s="93"/>
      <c r="H365" s="93"/>
      <c r="I365" s="93"/>
      <c r="J365" s="93"/>
      <c r="K365" s="93"/>
    </row>
    <row r="366" spans="1:11" ht="15" customHeight="1">
      <c r="A366" s="94" t="s">
        <v>613</v>
      </c>
      <c r="B366" s="94"/>
      <c r="C366" s="94"/>
      <c r="D366" s="99" t="s">
        <v>419</v>
      </c>
      <c r="E366" s="99"/>
      <c r="F366" s="25" t="s">
        <v>420</v>
      </c>
      <c r="G366" s="99" t="s">
        <v>421</v>
      </c>
      <c r="H366" s="99"/>
      <c r="I366" s="99" t="s">
        <v>422</v>
      </c>
      <c r="J366" s="99"/>
      <c r="K366" s="25" t="s">
        <v>423</v>
      </c>
    </row>
    <row r="367" spans="1:11" ht="21" customHeight="1">
      <c r="A367" s="26" t="s">
        <v>857</v>
      </c>
      <c r="B367" s="100" t="s">
        <v>858</v>
      </c>
      <c r="C367" s="100"/>
      <c r="D367" s="101" t="s">
        <v>21</v>
      </c>
      <c r="E367" s="101"/>
      <c r="F367" s="26" t="s">
        <v>38</v>
      </c>
      <c r="G367" s="102">
        <v>5.9000000000000003E-6</v>
      </c>
      <c r="H367" s="102"/>
      <c r="I367" s="103">
        <v>81699.7</v>
      </c>
      <c r="J367" s="103"/>
      <c r="K367" s="29">
        <v>0.48202823</v>
      </c>
    </row>
    <row r="368" spans="1:11" ht="38.1" customHeight="1">
      <c r="A368" s="26" t="s">
        <v>859</v>
      </c>
      <c r="B368" s="100" t="s">
        <v>860</v>
      </c>
      <c r="C368" s="100"/>
      <c r="D368" s="101" t="s">
        <v>21</v>
      </c>
      <c r="E368" s="101"/>
      <c r="F368" s="26" t="s">
        <v>38</v>
      </c>
      <c r="G368" s="102">
        <v>5.6999999999999996E-6</v>
      </c>
      <c r="H368" s="102"/>
      <c r="I368" s="103">
        <v>715315.3</v>
      </c>
      <c r="J368" s="103"/>
      <c r="K368" s="29">
        <v>4.0772972100000002</v>
      </c>
    </row>
    <row r="369" spans="1:11" ht="15" customHeight="1">
      <c r="A369" s="4"/>
      <c r="B369" s="4"/>
      <c r="C369" s="4"/>
      <c r="D369" s="4"/>
      <c r="E369" s="4"/>
      <c r="F369" s="4"/>
      <c r="G369" s="95" t="s">
        <v>617</v>
      </c>
      <c r="H369" s="95"/>
      <c r="I369" s="95"/>
      <c r="J369" s="95"/>
      <c r="K369" s="30">
        <v>4.5599999999999996</v>
      </c>
    </row>
    <row r="370" spans="1:11" ht="15" customHeight="1">
      <c r="A370" s="4"/>
      <c r="B370" s="4"/>
      <c r="C370" s="4"/>
      <c r="D370" s="4"/>
      <c r="E370" s="4"/>
      <c r="F370" s="4"/>
      <c r="G370" s="96" t="s">
        <v>444</v>
      </c>
      <c r="H370" s="96"/>
      <c r="I370" s="96"/>
      <c r="J370" s="96"/>
      <c r="K370" s="9">
        <v>4.55</v>
      </c>
    </row>
    <row r="371" spans="1:11" ht="9.9499999999999993" customHeight="1">
      <c r="A371" s="4"/>
      <c r="B371" s="4"/>
      <c r="C371" s="4"/>
      <c r="D371" s="4"/>
      <c r="E371" s="4"/>
      <c r="F371" s="4"/>
      <c r="G371" s="92"/>
      <c r="H371" s="92"/>
      <c r="I371" s="92"/>
      <c r="J371" s="92"/>
      <c r="K371" s="92"/>
    </row>
    <row r="372" spans="1:11" ht="20.100000000000001" customHeight="1">
      <c r="A372" s="93" t="s">
        <v>862</v>
      </c>
      <c r="B372" s="93"/>
      <c r="C372" s="93"/>
      <c r="D372" s="93"/>
      <c r="E372" s="93"/>
      <c r="F372" s="93"/>
      <c r="G372" s="93"/>
      <c r="H372" s="93"/>
      <c r="I372" s="93"/>
      <c r="J372" s="93"/>
      <c r="K372" s="93"/>
    </row>
    <row r="373" spans="1:11" ht="15" customHeight="1">
      <c r="A373" s="94" t="s">
        <v>613</v>
      </c>
      <c r="B373" s="94"/>
      <c r="C373" s="94"/>
      <c r="D373" s="99" t="s">
        <v>419</v>
      </c>
      <c r="E373" s="99"/>
      <c r="F373" s="25" t="s">
        <v>420</v>
      </c>
      <c r="G373" s="99" t="s">
        <v>421</v>
      </c>
      <c r="H373" s="99"/>
      <c r="I373" s="99" t="s">
        <v>422</v>
      </c>
      <c r="J373" s="99"/>
      <c r="K373" s="25" t="s">
        <v>423</v>
      </c>
    </row>
    <row r="374" spans="1:11" ht="21" customHeight="1">
      <c r="A374" s="26" t="s">
        <v>857</v>
      </c>
      <c r="B374" s="100" t="s">
        <v>858</v>
      </c>
      <c r="C374" s="100"/>
      <c r="D374" s="101" t="s">
        <v>21</v>
      </c>
      <c r="E374" s="101"/>
      <c r="F374" s="26" t="s">
        <v>38</v>
      </c>
      <c r="G374" s="102">
        <v>1.4600000000000001E-5</v>
      </c>
      <c r="H374" s="102"/>
      <c r="I374" s="103">
        <v>81699.7</v>
      </c>
      <c r="J374" s="103"/>
      <c r="K374" s="29">
        <v>1.19281562</v>
      </c>
    </row>
    <row r="375" spans="1:11" ht="38.1" customHeight="1">
      <c r="A375" s="26" t="s">
        <v>859</v>
      </c>
      <c r="B375" s="100" t="s">
        <v>860</v>
      </c>
      <c r="C375" s="100"/>
      <c r="D375" s="101" t="s">
        <v>21</v>
      </c>
      <c r="E375" s="101"/>
      <c r="F375" s="26" t="s">
        <v>38</v>
      </c>
      <c r="G375" s="102">
        <v>1.4100000000000001E-5</v>
      </c>
      <c r="H375" s="102"/>
      <c r="I375" s="103">
        <v>715315.3</v>
      </c>
      <c r="J375" s="103"/>
      <c r="K375" s="29">
        <v>10.085945730000001</v>
      </c>
    </row>
    <row r="376" spans="1:11" ht="15" customHeight="1">
      <c r="A376" s="4"/>
      <c r="B376" s="4"/>
      <c r="C376" s="4"/>
      <c r="D376" s="4"/>
      <c r="E376" s="4"/>
      <c r="F376" s="4"/>
      <c r="G376" s="95" t="s">
        <v>617</v>
      </c>
      <c r="H376" s="95"/>
      <c r="I376" s="95"/>
      <c r="J376" s="95"/>
      <c r="K376" s="30">
        <v>11.28</v>
      </c>
    </row>
    <row r="377" spans="1:11" ht="15" customHeight="1">
      <c r="A377" s="4"/>
      <c r="B377" s="4"/>
      <c r="C377" s="4"/>
      <c r="D377" s="4"/>
      <c r="E377" s="4"/>
      <c r="F377" s="4"/>
      <c r="G377" s="96" t="s">
        <v>444</v>
      </c>
      <c r="H377" s="96"/>
      <c r="I377" s="96"/>
      <c r="J377" s="96"/>
      <c r="K377" s="9">
        <v>11.27</v>
      </c>
    </row>
    <row r="378" spans="1:11" ht="9.9499999999999993" customHeight="1">
      <c r="A378" s="4"/>
      <c r="B378" s="4"/>
      <c r="C378" s="4"/>
      <c r="D378" s="4"/>
      <c r="E378" s="4"/>
      <c r="F378" s="4"/>
      <c r="G378" s="92"/>
      <c r="H378" s="92"/>
      <c r="I378" s="92"/>
      <c r="J378" s="92"/>
      <c r="K378" s="92"/>
    </row>
    <row r="379" spans="1:11" ht="20.100000000000001" customHeight="1">
      <c r="A379" s="93" t="s">
        <v>863</v>
      </c>
      <c r="B379" s="93"/>
      <c r="C379" s="93"/>
      <c r="D379" s="93"/>
      <c r="E379" s="93"/>
      <c r="F379" s="93"/>
      <c r="G379" s="93"/>
      <c r="H379" s="93"/>
      <c r="I379" s="93"/>
      <c r="J379" s="93"/>
      <c r="K379" s="93"/>
    </row>
    <row r="380" spans="1:11" ht="15" customHeight="1">
      <c r="A380" s="94" t="s">
        <v>613</v>
      </c>
      <c r="B380" s="94"/>
      <c r="C380" s="94"/>
      <c r="D380" s="99" t="s">
        <v>419</v>
      </c>
      <c r="E380" s="99"/>
      <c r="F380" s="25" t="s">
        <v>420</v>
      </c>
      <c r="G380" s="99" t="s">
        <v>421</v>
      </c>
      <c r="H380" s="99"/>
      <c r="I380" s="99" t="s">
        <v>422</v>
      </c>
      <c r="J380" s="99"/>
      <c r="K380" s="25" t="s">
        <v>423</v>
      </c>
    </row>
    <row r="381" spans="1:11" ht="21" customHeight="1">
      <c r="A381" s="26" t="s">
        <v>857</v>
      </c>
      <c r="B381" s="100" t="s">
        <v>858</v>
      </c>
      <c r="C381" s="100"/>
      <c r="D381" s="101" t="s">
        <v>21</v>
      </c>
      <c r="E381" s="101"/>
      <c r="F381" s="26" t="s">
        <v>38</v>
      </c>
      <c r="G381" s="102">
        <v>8.4900000000000004E-5</v>
      </c>
      <c r="H381" s="102"/>
      <c r="I381" s="103">
        <v>81699.7</v>
      </c>
      <c r="J381" s="103"/>
      <c r="K381" s="29">
        <v>6.9363045300000001</v>
      </c>
    </row>
    <row r="382" spans="1:11" ht="38.1" customHeight="1">
      <c r="A382" s="26" t="s">
        <v>859</v>
      </c>
      <c r="B382" s="100" t="s">
        <v>860</v>
      </c>
      <c r="C382" s="100"/>
      <c r="D382" s="101" t="s">
        <v>21</v>
      </c>
      <c r="E382" s="101"/>
      <c r="F382" s="26" t="s">
        <v>38</v>
      </c>
      <c r="G382" s="102">
        <v>6.4200000000000002E-5</v>
      </c>
      <c r="H382" s="102"/>
      <c r="I382" s="103">
        <v>715315.3</v>
      </c>
      <c r="J382" s="103"/>
      <c r="K382" s="29">
        <v>45.923242260000002</v>
      </c>
    </row>
    <row r="383" spans="1:11" ht="15" customHeight="1">
      <c r="A383" s="4"/>
      <c r="B383" s="4"/>
      <c r="C383" s="4"/>
      <c r="D383" s="4"/>
      <c r="E383" s="4"/>
      <c r="F383" s="4"/>
      <c r="G383" s="95" t="s">
        <v>617</v>
      </c>
      <c r="H383" s="95"/>
      <c r="I383" s="95"/>
      <c r="J383" s="95"/>
      <c r="K383" s="30">
        <v>52.86</v>
      </c>
    </row>
    <row r="384" spans="1:11" ht="15" customHeight="1">
      <c r="A384" s="4"/>
      <c r="B384" s="4"/>
      <c r="C384" s="4"/>
      <c r="D384" s="4"/>
      <c r="E384" s="4"/>
      <c r="F384" s="4"/>
      <c r="G384" s="96" t="s">
        <v>444</v>
      </c>
      <c r="H384" s="96"/>
      <c r="I384" s="96"/>
      <c r="J384" s="96"/>
      <c r="K384" s="9">
        <v>52.85</v>
      </c>
    </row>
    <row r="385" spans="1:11" ht="9.9499999999999993" customHeight="1">
      <c r="A385" s="4"/>
      <c r="B385" s="4"/>
      <c r="C385" s="4"/>
      <c r="D385" s="4"/>
      <c r="E385" s="4"/>
      <c r="F385" s="4"/>
      <c r="G385" s="92"/>
      <c r="H385" s="92"/>
      <c r="I385" s="92"/>
      <c r="J385" s="92"/>
      <c r="K385" s="92"/>
    </row>
    <row r="386" spans="1:11" ht="20.100000000000001" customHeight="1">
      <c r="A386" s="93" t="s">
        <v>864</v>
      </c>
      <c r="B386" s="93"/>
      <c r="C386" s="93"/>
      <c r="D386" s="93"/>
      <c r="E386" s="93"/>
      <c r="F386" s="93"/>
      <c r="G386" s="93"/>
      <c r="H386" s="93"/>
      <c r="I386" s="93"/>
      <c r="J386" s="93"/>
      <c r="K386" s="93"/>
    </row>
    <row r="387" spans="1:11" ht="15" customHeight="1">
      <c r="A387" s="94" t="s">
        <v>418</v>
      </c>
      <c r="B387" s="94"/>
      <c r="C387" s="94"/>
      <c r="D387" s="99" t="s">
        <v>419</v>
      </c>
      <c r="E387" s="99"/>
      <c r="F387" s="25" t="s">
        <v>420</v>
      </c>
      <c r="G387" s="99" t="s">
        <v>421</v>
      </c>
      <c r="H387" s="99"/>
      <c r="I387" s="99" t="s">
        <v>422</v>
      </c>
      <c r="J387" s="99"/>
      <c r="K387" s="25" t="s">
        <v>423</v>
      </c>
    </row>
    <row r="388" spans="1:11" ht="21" customHeight="1">
      <c r="A388" s="26" t="s">
        <v>865</v>
      </c>
      <c r="B388" s="100" t="s">
        <v>866</v>
      </c>
      <c r="C388" s="100"/>
      <c r="D388" s="101" t="s">
        <v>21</v>
      </c>
      <c r="E388" s="101"/>
      <c r="F388" s="26" t="s">
        <v>530</v>
      </c>
      <c r="G388" s="102">
        <v>23.7</v>
      </c>
      <c r="H388" s="102"/>
      <c r="I388" s="103">
        <v>6.32</v>
      </c>
      <c r="J388" s="103"/>
      <c r="K388" s="29">
        <v>149.78399999999999</v>
      </c>
    </row>
    <row r="389" spans="1:11" ht="15" customHeight="1">
      <c r="A389" s="4"/>
      <c r="B389" s="4"/>
      <c r="C389" s="4"/>
      <c r="D389" s="4"/>
      <c r="E389" s="4"/>
      <c r="F389" s="4"/>
      <c r="G389" s="95" t="s">
        <v>433</v>
      </c>
      <c r="H389" s="95"/>
      <c r="I389" s="95"/>
      <c r="J389" s="95"/>
      <c r="K389" s="30">
        <v>149.78</v>
      </c>
    </row>
    <row r="390" spans="1:11" ht="15" customHeight="1">
      <c r="A390" s="4"/>
      <c r="B390" s="4"/>
      <c r="C390" s="4"/>
      <c r="D390" s="4"/>
      <c r="E390" s="4"/>
      <c r="F390" s="4"/>
      <c r="G390" s="96" t="s">
        <v>444</v>
      </c>
      <c r="H390" s="96"/>
      <c r="I390" s="96"/>
      <c r="J390" s="96"/>
      <c r="K390" s="9">
        <v>149.78</v>
      </c>
    </row>
    <row r="391" spans="1:11" ht="9.9499999999999993" customHeight="1">
      <c r="A391" s="4"/>
      <c r="B391" s="4"/>
      <c r="C391" s="4"/>
      <c r="D391" s="4"/>
      <c r="E391" s="4"/>
      <c r="F391" s="4"/>
      <c r="G391" s="92"/>
      <c r="H391" s="92"/>
      <c r="I391" s="92"/>
      <c r="J391" s="92"/>
      <c r="K391" s="92"/>
    </row>
    <row r="392" spans="1:11" ht="20.100000000000001" customHeight="1">
      <c r="A392" s="93" t="s">
        <v>867</v>
      </c>
      <c r="B392" s="93"/>
      <c r="C392" s="93"/>
      <c r="D392" s="93"/>
      <c r="E392" s="93"/>
      <c r="F392" s="93"/>
      <c r="G392" s="93"/>
      <c r="H392" s="93"/>
      <c r="I392" s="93"/>
      <c r="J392" s="93"/>
      <c r="K392" s="93"/>
    </row>
    <row r="393" spans="1:11" ht="15" customHeight="1">
      <c r="A393" s="94" t="s">
        <v>434</v>
      </c>
      <c r="B393" s="94"/>
      <c r="C393" s="94"/>
      <c r="D393" s="99" t="s">
        <v>419</v>
      </c>
      <c r="E393" s="99"/>
      <c r="F393" s="25" t="s">
        <v>420</v>
      </c>
      <c r="G393" s="99" t="s">
        <v>421</v>
      </c>
      <c r="H393" s="99"/>
      <c r="I393" s="99" t="s">
        <v>422</v>
      </c>
      <c r="J393" s="99"/>
      <c r="K393" s="25" t="s">
        <v>423</v>
      </c>
    </row>
    <row r="394" spans="1:11" ht="21" customHeight="1">
      <c r="A394" s="26" t="s">
        <v>868</v>
      </c>
      <c r="B394" s="100" t="s">
        <v>869</v>
      </c>
      <c r="C394" s="100"/>
      <c r="D394" s="101" t="s">
        <v>21</v>
      </c>
      <c r="E394" s="101"/>
      <c r="F394" s="26" t="s">
        <v>216</v>
      </c>
      <c r="G394" s="102">
        <v>1</v>
      </c>
      <c r="H394" s="102"/>
      <c r="I394" s="103">
        <v>26.81</v>
      </c>
      <c r="J394" s="103"/>
      <c r="K394" s="29">
        <v>26.81</v>
      </c>
    </row>
    <row r="395" spans="1:11" ht="18" customHeight="1">
      <c r="A395" s="4"/>
      <c r="B395" s="4"/>
      <c r="C395" s="4"/>
      <c r="D395" s="4"/>
      <c r="E395" s="4"/>
      <c r="F395" s="4"/>
      <c r="G395" s="95" t="s">
        <v>439</v>
      </c>
      <c r="H395" s="95"/>
      <c r="I395" s="95"/>
      <c r="J395" s="95"/>
      <c r="K395" s="30">
        <v>26.81</v>
      </c>
    </row>
    <row r="396" spans="1:11" ht="15" customHeight="1">
      <c r="A396" s="94" t="s">
        <v>440</v>
      </c>
      <c r="B396" s="94"/>
      <c r="C396" s="94"/>
      <c r="D396" s="99" t="s">
        <v>419</v>
      </c>
      <c r="E396" s="99"/>
      <c r="F396" s="25" t="s">
        <v>420</v>
      </c>
      <c r="G396" s="99" t="s">
        <v>421</v>
      </c>
      <c r="H396" s="99"/>
      <c r="I396" s="99" t="s">
        <v>422</v>
      </c>
      <c r="J396" s="99"/>
      <c r="K396" s="25" t="s">
        <v>423</v>
      </c>
    </row>
    <row r="397" spans="1:11" ht="45.95" customHeight="1">
      <c r="A397" s="26" t="s">
        <v>870</v>
      </c>
      <c r="B397" s="100" t="s">
        <v>871</v>
      </c>
      <c r="C397" s="100"/>
      <c r="D397" s="101" t="s">
        <v>21</v>
      </c>
      <c r="E397" s="101"/>
      <c r="F397" s="26" t="s">
        <v>216</v>
      </c>
      <c r="G397" s="102">
        <v>1</v>
      </c>
      <c r="H397" s="102"/>
      <c r="I397" s="103">
        <v>29.26</v>
      </c>
      <c r="J397" s="103"/>
      <c r="K397" s="29">
        <v>29.26</v>
      </c>
    </row>
    <row r="398" spans="1:11" ht="45.95" customHeight="1">
      <c r="A398" s="26" t="s">
        <v>872</v>
      </c>
      <c r="B398" s="100" t="s">
        <v>873</v>
      </c>
      <c r="C398" s="100"/>
      <c r="D398" s="101" t="s">
        <v>21</v>
      </c>
      <c r="E398" s="101"/>
      <c r="F398" s="26" t="s">
        <v>216</v>
      </c>
      <c r="G398" s="102">
        <v>1</v>
      </c>
      <c r="H398" s="102"/>
      <c r="I398" s="103">
        <v>4.5599999999999996</v>
      </c>
      <c r="J398" s="103"/>
      <c r="K398" s="29">
        <v>4.5599999999999996</v>
      </c>
    </row>
    <row r="399" spans="1:11" ht="38.1" customHeight="1">
      <c r="A399" s="26" t="s">
        <v>874</v>
      </c>
      <c r="B399" s="100" t="s">
        <v>875</v>
      </c>
      <c r="C399" s="100"/>
      <c r="D399" s="101" t="s">
        <v>21</v>
      </c>
      <c r="E399" s="101"/>
      <c r="F399" s="26" t="s">
        <v>216</v>
      </c>
      <c r="G399" s="102">
        <v>1</v>
      </c>
      <c r="H399" s="102"/>
      <c r="I399" s="103">
        <v>11.31</v>
      </c>
      <c r="J399" s="103"/>
      <c r="K399" s="29">
        <v>11.31</v>
      </c>
    </row>
    <row r="400" spans="1:11" ht="15" customHeight="1">
      <c r="A400" s="4"/>
      <c r="B400" s="4"/>
      <c r="C400" s="4"/>
      <c r="D400" s="4"/>
      <c r="E400" s="4"/>
      <c r="F400" s="4"/>
      <c r="G400" s="95" t="s">
        <v>443</v>
      </c>
      <c r="H400" s="95"/>
      <c r="I400" s="95"/>
      <c r="J400" s="95"/>
      <c r="K400" s="30">
        <v>45.13</v>
      </c>
    </row>
    <row r="401" spans="1:11" ht="15" customHeight="1">
      <c r="A401" s="4"/>
      <c r="B401" s="4"/>
      <c r="C401" s="4"/>
      <c r="D401" s="4"/>
      <c r="E401" s="4"/>
      <c r="F401" s="4"/>
      <c r="G401" s="96" t="s">
        <v>444</v>
      </c>
      <c r="H401" s="96"/>
      <c r="I401" s="96"/>
      <c r="J401" s="96"/>
      <c r="K401" s="9">
        <v>71.94</v>
      </c>
    </row>
    <row r="402" spans="1:11" ht="9.9499999999999993" customHeight="1">
      <c r="A402" s="4"/>
      <c r="B402" s="4"/>
      <c r="C402" s="4"/>
      <c r="D402" s="4"/>
      <c r="E402" s="4"/>
      <c r="F402" s="4"/>
      <c r="G402" s="92"/>
      <c r="H402" s="92"/>
      <c r="I402" s="92"/>
      <c r="J402" s="92"/>
      <c r="K402" s="92"/>
    </row>
    <row r="403" spans="1:11" ht="20.100000000000001" customHeight="1">
      <c r="A403" s="93" t="s">
        <v>876</v>
      </c>
      <c r="B403" s="93"/>
      <c r="C403" s="93"/>
      <c r="D403" s="93"/>
      <c r="E403" s="93"/>
      <c r="F403" s="93"/>
      <c r="G403" s="93"/>
      <c r="H403" s="93"/>
      <c r="I403" s="93"/>
      <c r="J403" s="93"/>
      <c r="K403" s="93"/>
    </row>
    <row r="404" spans="1:11" ht="15" customHeight="1">
      <c r="A404" s="94" t="s">
        <v>434</v>
      </c>
      <c r="B404" s="94"/>
      <c r="C404" s="94"/>
      <c r="D404" s="99" t="s">
        <v>419</v>
      </c>
      <c r="E404" s="99"/>
      <c r="F404" s="25" t="s">
        <v>420</v>
      </c>
      <c r="G404" s="99" t="s">
        <v>421</v>
      </c>
      <c r="H404" s="99"/>
      <c r="I404" s="99" t="s">
        <v>422</v>
      </c>
      <c r="J404" s="99"/>
      <c r="K404" s="25" t="s">
        <v>423</v>
      </c>
    </row>
    <row r="405" spans="1:11" ht="21" customHeight="1">
      <c r="A405" s="26" t="s">
        <v>868</v>
      </c>
      <c r="B405" s="100" t="s">
        <v>869</v>
      </c>
      <c r="C405" s="100"/>
      <c r="D405" s="101" t="s">
        <v>21</v>
      </c>
      <c r="E405" s="101"/>
      <c r="F405" s="26" t="s">
        <v>216</v>
      </c>
      <c r="G405" s="102">
        <v>1</v>
      </c>
      <c r="H405" s="102"/>
      <c r="I405" s="103">
        <v>26.81</v>
      </c>
      <c r="J405" s="103"/>
      <c r="K405" s="29">
        <v>26.81</v>
      </c>
    </row>
    <row r="406" spans="1:11" ht="18" customHeight="1">
      <c r="A406" s="4"/>
      <c r="B406" s="4"/>
      <c r="C406" s="4"/>
      <c r="D406" s="4"/>
      <c r="E406" s="4"/>
      <c r="F406" s="4"/>
      <c r="G406" s="95" t="s">
        <v>439</v>
      </c>
      <c r="H406" s="95"/>
      <c r="I406" s="95"/>
      <c r="J406" s="95"/>
      <c r="K406" s="30">
        <v>26.81</v>
      </c>
    </row>
    <row r="407" spans="1:11" ht="15" customHeight="1">
      <c r="A407" s="94" t="s">
        <v>440</v>
      </c>
      <c r="B407" s="94"/>
      <c r="C407" s="94"/>
      <c r="D407" s="99" t="s">
        <v>419</v>
      </c>
      <c r="E407" s="99"/>
      <c r="F407" s="25" t="s">
        <v>420</v>
      </c>
      <c r="G407" s="99" t="s">
        <v>421</v>
      </c>
      <c r="H407" s="99"/>
      <c r="I407" s="99" t="s">
        <v>422</v>
      </c>
      <c r="J407" s="99"/>
      <c r="K407" s="25" t="s">
        <v>423</v>
      </c>
    </row>
    <row r="408" spans="1:11" ht="45.95" customHeight="1">
      <c r="A408" s="26" t="s">
        <v>870</v>
      </c>
      <c r="B408" s="100" t="s">
        <v>871</v>
      </c>
      <c r="C408" s="100"/>
      <c r="D408" s="101" t="s">
        <v>21</v>
      </c>
      <c r="E408" s="101"/>
      <c r="F408" s="26" t="s">
        <v>216</v>
      </c>
      <c r="G408" s="102">
        <v>1</v>
      </c>
      <c r="H408" s="102"/>
      <c r="I408" s="103">
        <v>29.26</v>
      </c>
      <c r="J408" s="103"/>
      <c r="K408" s="29">
        <v>29.26</v>
      </c>
    </row>
    <row r="409" spans="1:11" ht="45.95" customHeight="1">
      <c r="A409" s="26" t="s">
        <v>872</v>
      </c>
      <c r="B409" s="100" t="s">
        <v>873</v>
      </c>
      <c r="C409" s="100"/>
      <c r="D409" s="101" t="s">
        <v>21</v>
      </c>
      <c r="E409" s="101"/>
      <c r="F409" s="26" t="s">
        <v>216</v>
      </c>
      <c r="G409" s="102">
        <v>1</v>
      </c>
      <c r="H409" s="102"/>
      <c r="I409" s="103">
        <v>4.5599999999999996</v>
      </c>
      <c r="J409" s="103"/>
      <c r="K409" s="29">
        <v>4.5599999999999996</v>
      </c>
    </row>
    <row r="410" spans="1:11" ht="38.1" customHeight="1">
      <c r="A410" s="26" t="s">
        <v>874</v>
      </c>
      <c r="B410" s="100" t="s">
        <v>875</v>
      </c>
      <c r="C410" s="100"/>
      <c r="D410" s="101" t="s">
        <v>21</v>
      </c>
      <c r="E410" s="101"/>
      <c r="F410" s="26" t="s">
        <v>216</v>
      </c>
      <c r="G410" s="102">
        <v>1</v>
      </c>
      <c r="H410" s="102"/>
      <c r="I410" s="103">
        <v>11.31</v>
      </c>
      <c r="J410" s="103"/>
      <c r="K410" s="29">
        <v>11.31</v>
      </c>
    </row>
    <row r="411" spans="1:11" ht="45.95" customHeight="1">
      <c r="A411" s="26" t="s">
        <v>877</v>
      </c>
      <c r="B411" s="100" t="s">
        <v>878</v>
      </c>
      <c r="C411" s="100"/>
      <c r="D411" s="101" t="s">
        <v>21</v>
      </c>
      <c r="E411" s="101"/>
      <c r="F411" s="26" t="s">
        <v>216</v>
      </c>
      <c r="G411" s="102">
        <v>1</v>
      </c>
      <c r="H411" s="102"/>
      <c r="I411" s="103">
        <v>51.91</v>
      </c>
      <c r="J411" s="103"/>
      <c r="K411" s="29">
        <v>51.91</v>
      </c>
    </row>
    <row r="412" spans="1:11" ht="45.95" customHeight="1">
      <c r="A412" s="26" t="s">
        <v>879</v>
      </c>
      <c r="B412" s="100" t="s">
        <v>880</v>
      </c>
      <c r="C412" s="100"/>
      <c r="D412" s="101" t="s">
        <v>21</v>
      </c>
      <c r="E412" s="101"/>
      <c r="F412" s="26" t="s">
        <v>216</v>
      </c>
      <c r="G412" s="102">
        <v>1</v>
      </c>
      <c r="H412" s="102"/>
      <c r="I412" s="103">
        <v>203.25</v>
      </c>
      <c r="J412" s="103"/>
      <c r="K412" s="29">
        <v>203.25</v>
      </c>
    </row>
    <row r="413" spans="1:11" ht="15" customHeight="1">
      <c r="A413" s="4"/>
      <c r="B413" s="4"/>
      <c r="C413" s="4"/>
      <c r="D413" s="4"/>
      <c r="E413" s="4"/>
      <c r="F413" s="4"/>
      <c r="G413" s="95" t="s">
        <v>443</v>
      </c>
      <c r="H413" s="95"/>
      <c r="I413" s="95"/>
      <c r="J413" s="95"/>
      <c r="K413" s="30">
        <v>300.29000000000002</v>
      </c>
    </row>
    <row r="414" spans="1:11" ht="15" customHeight="1">
      <c r="A414" s="4"/>
      <c r="B414" s="4"/>
      <c r="C414" s="4"/>
      <c r="D414" s="4"/>
      <c r="E414" s="4"/>
      <c r="F414" s="4"/>
      <c r="G414" s="96" t="s">
        <v>444</v>
      </c>
      <c r="H414" s="96"/>
      <c r="I414" s="96"/>
      <c r="J414" s="96"/>
      <c r="K414" s="9">
        <v>327.10000000000002</v>
      </c>
    </row>
    <row r="415" spans="1:11" ht="9.9499999999999993" customHeight="1">
      <c r="A415" s="4"/>
      <c r="B415" s="4"/>
      <c r="C415" s="4"/>
      <c r="D415" s="4"/>
      <c r="E415" s="4"/>
      <c r="F415" s="4"/>
      <c r="G415" s="92"/>
      <c r="H415" s="92"/>
      <c r="I415" s="92"/>
      <c r="J415" s="92"/>
      <c r="K415" s="92"/>
    </row>
    <row r="416" spans="1:11" ht="20.100000000000001" customHeight="1">
      <c r="A416" s="93" t="s">
        <v>881</v>
      </c>
      <c r="B416" s="93"/>
      <c r="C416" s="93"/>
      <c r="D416" s="93"/>
      <c r="E416" s="93"/>
      <c r="F416" s="93"/>
      <c r="G416" s="93"/>
      <c r="H416" s="93"/>
      <c r="I416" s="93"/>
      <c r="J416" s="93"/>
      <c r="K416" s="93"/>
    </row>
    <row r="417" spans="1:11" ht="15" customHeight="1">
      <c r="A417" s="94" t="s">
        <v>613</v>
      </c>
      <c r="B417" s="94"/>
      <c r="C417" s="94"/>
      <c r="D417" s="99" t="s">
        <v>419</v>
      </c>
      <c r="E417" s="99"/>
      <c r="F417" s="25" t="s">
        <v>420</v>
      </c>
      <c r="G417" s="99" t="s">
        <v>421</v>
      </c>
      <c r="H417" s="99"/>
      <c r="I417" s="99" t="s">
        <v>422</v>
      </c>
      <c r="J417" s="99"/>
      <c r="K417" s="25" t="s">
        <v>423</v>
      </c>
    </row>
    <row r="418" spans="1:11" ht="38.1" customHeight="1">
      <c r="A418" s="26" t="s">
        <v>859</v>
      </c>
      <c r="B418" s="100" t="s">
        <v>860</v>
      </c>
      <c r="C418" s="100"/>
      <c r="D418" s="101" t="s">
        <v>21</v>
      </c>
      <c r="E418" s="101"/>
      <c r="F418" s="26" t="s">
        <v>38</v>
      </c>
      <c r="G418" s="102">
        <v>3.43E-5</v>
      </c>
      <c r="H418" s="102"/>
      <c r="I418" s="103">
        <v>715315.3</v>
      </c>
      <c r="J418" s="103"/>
      <c r="K418" s="29">
        <v>24.535314790000001</v>
      </c>
    </row>
    <row r="419" spans="1:11" ht="45.95" customHeight="1">
      <c r="A419" s="26" t="s">
        <v>882</v>
      </c>
      <c r="B419" s="100" t="s">
        <v>883</v>
      </c>
      <c r="C419" s="100"/>
      <c r="D419" s="101" t="s">
        <v>21</v>
      </c>
      <c r="E419" s="101"/>
      <c r="F419" s="26" t="s">
        <v>38</v>
      </c>
      <c r="G419" s="102">
        <v>5.5099999999999998E-5</v>
      </c>
      <c r="H419" s="102"/>
      <c r="I419" s="103">
        <v>85950</v>
      </c>
      <c r="J419" s="103"/>
      <c r="K419" s="29">
        <v>4.7358450000000003</v>
      </c>
    </row>
    <row r="420" spans="1:11" ht="15" customHeight="1">
      <c r="A420" s="4"/>
      <c r="B420" s="4"/>
      <c r="C420" s="4"/>
      <c r="D420" s="4"/>
      <c r="E420" s="4"/>
      <c r="F420" s="4"/>
      <c r="G420" s="95" t="s">
        <v>617</v>
      </c>
      <c r="H420" s="95"/>
      <c r="I420" s="95"/>
      <c r="J420" s="95"/>
      <c r="K420" s="30">
        <v>29.28</v>
      </c>
    </row>
    <row r="421" spans="1:11" ht="15" customHeight="1">
      <c r="A421" s="4"/>
      <c r="B421" s="4"/>
      <c r="C421" s="4"/>
      <c r="D421" s="4"/>
      <c r="E421" s="4"/>
      <c r="F421" s="4"/>
      <c r="G421" s="96" t="s">
        <v>444</v>
      </c>
      <c r="H421" s="96"/>
      <c r="I421" s="96"/>
      <c r="J421" s="96"/>
      <c r="K421" s="9">
        <v>29.26</v>
      </c>
    </row>
    <row r="422" spans="1:11" ht="9.9499999999999993" customHeight="1">
      <c r="A422" s="4"/>
      <c r="B422" s="4"/>
      <c r="C422" s="4"/>
      <c r="D422" s="4"/>
      <c r="E422" s="4"/>
      <c r="F422" s="4"/>
      <c r="G422" s="92"/>
      <c r="H422" s="92"/>
      <c r="I422" s="92"/>
      <c r="J422" s="92"/>
      <c r="K422" s="92"/>
    </row>
    <row r="423" spans="1:11" ht="20.100000000000001" customHeight="1">
      <c r="A423" s="93" t="s">
        <v>884</v>
      </c>
      <c r="B423" s="93"/>
      <c r="C423" s="93"/>
      <c r="D423" s="93"/>
      <c r="E423" s="93"/>
      <c r="F423" s="93"/>
      <c r="G423" s="93"/>
      <c r="H423" s="93"/>
      <c r="I423" s="93"/>
      <c r="J423" s="93"/>
      <c r="K423" s="93"/>
    </row>
    <row r="424" spans="1:11" ht="15" customHeight="1">
      <c r="A424" s="94" t="s">
        <v>613</v>
      </c>
      <c r="B424" s="94"/>
      <c r="C424" s="94"/>
      <c r="D424" s="99" t="s">
        <v>419</v>
      </c>
      <c r="E424" s="99"/>
      <c r="F424" s="25" t="s">
        <v>420</v>
      </c>
      <c r="G424" s="99" t="s">
        <v>421</v>
      </c>
      <c r="H424" s="99"/>
      <c r="I424" s="99" t="s">
        <v>422</v>
      </c>
      <c r="J424" s="99"/>
      <c r="K424" s="25" t="s">
        <v>423</v>
      </c>
    </row>
    <row r="425" spans="1:11" ht="38.1" customHeight="1">
      <c r="A425" s="26" t="s">
        <v>859</v>
      </c>
      <c r="B425" s="100" t="s">
        <v>860</v>
      </c>
      <c r="C425" s="100"/>
      <c r="D425" s="101" t="s">
        <v>21</v>
      </c>
      <c r="E425" s="101"/>
      <c r="F425" s="26" t="s">
        <v>38</v>
      </c>
      <c r="G425" s="102">
        <v>5.6999999999999996E-6</v>
      </c>
      <c r="H425" s="102"/>
      <c r="I425" s="103">
        <v>715315.3</v>
      </c>
      <c r="J425" s="103"/>
      <c r="K425" s="29">
        <v>4.0772972100000002</v>
      </c>
    </row>
    <row r="426" spans="1:11" ht="45.95" customHeight="1">
      <c r="A426" s="26" t="s">
        <v>882</v>
      </c>
      <c r="B426" s="100" t="s">
        <v>883</v>
      </c>
      <c r="C426" s="100"/>
      <c r="D426" s="101" t="s">
        <v>21</v>
      </c>
      <c r="E426" s="101"/>
      <c r="F426" s="26" t="s">
        <v>38</v>
      </c>
      <c r="G426" s="102">
        <v>5.8000000000000004E-6</v>
      </c>
      <c r="H426" s="102"/>
      <c r="I426" s="103">
        <v>85950</v>
      </c>
      <c r="J426" s="103"/>
      <c r="K426" s="29">
        <v>0.49851000000000001</v>
      </c>
    </row>
    <row r="427" spans="1:11" ht="15" customHeight="1">
      <c r="A427" s="4"/>
      <c r="B427" s="4"/>
      <c r="C427" s="4"/>
      <c r="D427" s="4"/>
      <c r="E427" s="4"/>
      <c r="F427" s="4"/>
      <c r="G427" s="95" t="s">
        <v>617</v>
      </c>
      <c r="H427" s="95"/>
      <c r="I427" s="95"/>
      <c r="J427" s="95"/>
      <c r="K427" s="30">
        <v>4.58</v>
      </c>
    </row>
    <row r="428" spans="1:11" ht="15" customHeight="1">
      <c r="A428" s="4"/>
      <c r="B428" s="4"/>
      <c r="C428" s="4"/>
      <c r="D428" s="4"/>
      <c r="E428" s="4"/>
      <c r="F428" s="4"/>
      <c r="G428" s="96" t="s">
        <v>444</v>
      </c>
      <c r="H428" s="96"/>
      <c r="I428" s="96"/>
      <c r="J428" s="96"/>
      <c r="K428" s="9">
        <v>4.5599999999999996</v>
      </c>
    </row>
    <row r="429" spans="1:11" ht="9.9499999999999993" customHeight="1">
      <c r="A429" s="4"/>
      <c r="B429" s="4"/>
      <c r="C429" s="4"/>
      <c r="D429" s="4"/>
      <c r="E429" s="4"/>
      <c r="F429" s="4"/>
      <c r="G429" s="92"/>
      <c r="H429" s="92"/>
      <c r="I429" s="92"/>
      <c r="J429" s="92"/>
      <c r="K429" s="92"/>
    </row>
    <row r="430" spans="1:11" ht="20.100000000000001" customHeight="1">
      <c r="A430" s="93" t="s">
        <v>885</v>
      </c>
      <c r="B430" s="93"/>
      <c r="C430" s="93"/>
      <c r="D430" s="93"/>
      <c r="E430" s="93"/>
      <c r="F430" s="93"/>
      <c r="G430" s="93"/>
      <c r="H430" s="93"/>
      <c r="I430" s="93"/>
      <c r="J430" s="93"/>
      <c r="K430" s="93"/>
    </row>
    <row r="431" spans="1:11" ht="15" customHeight="1">
      <c r="A431" s="94" t="s">
        <v>613</v>
      </c>
      <c r="B431" s="94"/>
      <c r="C431" s="94"/>
      <c r="D431" s="99" t="s">
        <v>419</v>
      </c>
      <c r="E431" s="99"/>
      <c r="F431" s="25" t="s">
        <v>420</v>
      </c>
      <c r="G431" s="99" t="s">
        <v>421</v>
      </c>
      <c r="H431" s="99"/>
      <c r="I431" s="99" t="s">
        <v>422</v>
      </c>
      <c r="J431" s="99"/>
      <c r="K431" s="25" t="s">
        <v>423</v>
      </c>
    </row>
    <row r="432" spans="1:11" ht="38.1" customHeight="1">
      <c r="A432" s="26" t="s">
        <v>859</v>
      </c>
      <c r="B432" s="100" t="s">
        <v>860</v>
      </c>
      <c r="C432" s="100"/>
      <c r="D432" s="101" t="s">
        <v>21</v>
      </c>
      <c r="E432" s="101"/>
      <c r="F432" s="26" t="s">
        <v>38</v>
      </c>
      <c r="G432" s="102">
        <v>1.4100000000000001E-5</v>
      </c>
      <c r="H432" s="102"/>
      <c r="I432" s="103">
        <v>715315.3</v>
      </c>
      <c r="J432" s="103"/>
      <c r="K432" s="29">
        <v>10.085945730000001</v>
      </c>
    </row>
    <row r="433" spans="1:11" ht="45.95" customHeight="1">
      <c r="A433" s="26" t="s">
        <v>882</v>
      </c>
      <c r="B433" s="100" t="s">
        <v>883</v>
      </c>
      <c r="C433" s="100"/>
      <c r="D433" s="101" t="s">
        <v>21</v>
      </c>
      <c r="E433" s="101"/>
      <c r="F433" s="26" t="s">
        <v>38</v>
      </c>
      <c r="G433" s="102">
        <v>1.4399999999999999E-5</v>
      </c>
      <c r="H433" s="102"/>
      <c r="I433" s="103">
        <v>85950</v>
      </c>
      <c r="J433" s="103"/>
      <c r="K433" s="29">
        <v>1.2376799999999999</v>
      </c>
    </row>
    <row r="434" spans="1:11" ht="15" customHeight="1">
      <c r="A434" s="4"/>
      <c r="B434" s="4"/>
      <c r="C434" s="4"/>
      <c r="D434" s="4"/>
      <c r="E434" s="4"/>
      <c r="F434" s="4"/>
      <c r="G434" s="95" t="s">
        <v>617</v>
      </c>
      <c r="H434" s="95"/>
      <c r="I434" s="95"/>
      <c r="J434" s="95"/>
      <c r="K434" s="30">
        <v>11.33</v>
      </c>
    </row>
    <row r="435" spans="1:11" ht="15" customHeight="1">
      <c r="A435" s="4"/>
      <c r="B435" s="4"/>
      <c r="C435" s="4"/>
      <c r="D435" s="4"/>
      <c r="E435" s="4"/>
      <c r="F435" s="4"/>
      <c r="G435" s="96" t="s">
        <v>444</v>
      </c>
      <c r="H435" s="96"/>
      <c r="I435" s="96"/>
      <c r="J435" s="96"/>
      <c r="K435" s="9">
        <v>11.31</v>
      </c>
    </row>
    <row r="436" spans="1:11" ht="9.9499999999999993" customHeight="1">
      <c r="A436" s="4"/>
      <c r="B436" s="4"/>
      <c r="C436" s="4"/>
      <c r="D436" s="4"/>
      <c r="E436" s="4"/>
      <c r="F436" s="4"/>
      <c r="G436" s="92"/>
      <c r="H436" s="92"/>
      <c r="I436" s="92"/>
      <c r="J436" s="92"/>
      <c r="K436" s="92"/>
    </row>
    <row r="437" spans="1:11" ht="20.100000000000001" customHeight="1">
      <c r="A437" s="93" t="s">
        <v>886</v>
      </c>
      <c r="B437" s="93"/>
      <c r="C437" s="93"/>
      <c r="D437" s="93"/>
      <c r="E437" s="93"/>
      <c r="F437" s="93"/>
      <c r="G437" s="93"/>
      <c r="H437" s="93"/>
      <c r="I437" s="93"/>
      <c r="J437" s="93"/>
      <c r="K437" s="93"/>
    </row>
    <row r="438" spans="1:11" ht="15" customHeight="1">
      <c r="A438" s="94" t="s">
        <v>613</v>
      </c>
      <c r="B438" s="94"/>
      <c r="C438" s="94"/>
      <c r="D438" s="99" t="s">
        <v>419</v>
      </c>
      <c r="E438" s="99"/>
      <c r="F438" s="25" t="s">
        <v>420</v>
      </c>
      <c r="G438" s="99" t="s">
        <v>421</v>
      </c>
      <c r="H438" s="99"/>
      <c r="I438" s="99" t="s">
        <v>422</v>
      </c>
      <c r="J438" s="99"/>
      <c r="K438" s="25" t="s">
        <v>423</v>
      </c>
    </row>
    <row r="439" spans="1:11" ht="38.1" customHeight="1">
      <c r="A439" s="26" t="s">
        <v>859</v>
      </c>
      <c r="B439" s="100" t="s">
        <v>860</v>
      </c>
      <c r="C439" s="100"/>
      <c r="D439" s="101" t="s">
        <v>21</v>
      </c>
      <c r="E439" s="101"/>
      <c r="F439" s="26" t="s">
        <v>38</v>
      </c>
      <c r="G439" s="102">
        <v>6.4300000000000004E-5</v>
      </c>
      <c r="H439" s="102"/>
      <c r="I439" s="103">
        <v>715315.3</v>
      </c>
      <c r="J439" s="103"/>
      <c r="K439" s="29">
        <v>45.994773790000004</v>
      </c>
    </row>
    <row r="440" spans="1:11" ht="45.95" customHeight="1">
      <c r="A440" s="26" t="s">
        <v>882</v>
      </c>
      <c r="B440" s="100" t="s">
        <v>883</v>
      </c>
      <c r="C440" s="100"/>
      <c r="D440" s="101" t="s">
        <v>21</v>
      </c>
      <c r="E440" s="101"/>
      <c r="F440" s="26" t="s">
        <v>38</v>
      </c>
      <c r="G440" s="102">
        <v>6.8899999999999994E-5</v>
      </c>
      <c r="H440" s="102"/>
      <c r="I440" s="103">
        <v>85950</v>
      </c>
      <c r="J440" s="103"/>
      <c r="K440" s="29">
        <v>5.9219549999999996</v>
      </c>
    </row>
    <row r="441" spans="1:11" ht="15" customHeight="1">
      <c r="A441" s="4"/>
      <c r="B441" s="4"/>
      <c r="C441" s="4"/>
      <c r="D441" s="4"/>
      <c r="E441" s="4"/>
      <c r="F441" s="4"/>
      <c r="G441" s="95" t="s">
        <v>617</v>
      </c>
      <c r="H441" s="95"/>
      <c r="I441" s="95"/>
      <c r="J441" s="95"/>
      <c r="K441" s="30">
        <v>51.91</v>
      </c>
    </row>
    <row r="442" spans="1:11" ht="15" customHeight="1">
      <c r="A442" s="4"/>
      <c r="B442" s="4"/>
      <c r="C442" s="4"/>
      <c r="D442" s="4"/>
      <c r="E442" s="4"/>
      <c r="F442" s="4"/>
      <c r="G442" s="96" t="s">
        <v>444</v>
      </c>
      <c r="H442" s="96"/>
      <c r="I442" s="96"/>
      <c r="J442" s="96"/>
      <c r="K442" s="9">
        <v>51.91</v>
      </c>
    </row>
    <row r="443" spans="1:11" ht="9.9499999999999993" customHeight="1">
      <c r="A443" s="4"/>
      <c r="B443" s="4"/>
      <c r="C443" s="4"/>
      <c r="D443" s="4"/>
      <c r="E443" s="4"/>
      <c r="F443" s="4"/>
      <c r="G443" s="92"/>
      <c r="H443" s="92"/>
      <c r="I443" s="92"/>
      <c r="J443" s="92"/>
      <c r="K443" s="92"/>
    </row>
    <row r="444" spans="1:11" ht="20.100000000000001" customHeight="1">
      <c r="A444" s="93" t="s">
        <v>887</v>
      </c>
      <c r="B444" s="93"/>
      <c r="C444" s="93"/>
      <c r="D444" s="93"/>
      <c r="E444" s="93"/>
      <c r="F444" s="93"/>
      <c r="G444" s="93"/>
      <c r="H444" s="93"/>
      <c r="I444" s="93"/>
      <c r="J444" s="93"/>
      <c r="K444" s="93"/>
    </row>
    <row r="445" spans="1:11" ht="15" customHeight="1">
      <c r="A445" s="94" t="s">
        <v>418</v>
      </c>
      <c r="B445" s="94"/>
      <c r="C445" s="94"/>
      <c r="D445" s="99" t="s">
        <v>419</v>
      </c>
      <c r="E445" s="99"/>
      <c r="F445" s="25" t="s">
        <v>420</v>
      </c>
      <c r="G445" s="99" t="s">
        <v>421</v>
      </c>
      <c r="H445" s="99"/>
      <c r="I445" s="99" t="s">
        <v>422</v>
      </c>
      <c r="J445" s="99"/>
      <c r="K445" s="25" t="s">
        <v>423</v>
      </c>
    </row>
    <row r="446" spans="1:11" ht="21" customHeight="1">
      <c r="A446" s="26" t="s">
        <v>865</v>
      </c>
      <c r="B446" s="100" t="s">
        <v>866</v>
      </c>
      <c r="C446" s="100"/>
      <c r="D446" s="101" t="s">
        <v>21</v>
      </c>
      <c r="E446" s="101"/>
      <c r="F446" s="26" t="s">
        <v>530</v>
      </c>
      <c r="G446" s="102">
        <v>32.159999999999997</v>
      </c>
      <c r="H446" s="102"/>
      <c r="I446" s="103">
        <v>6.32</v>
      </c>
      <c r="J446" s="103"/>
      <c r="K446" s="29">
        <v>203.25120000000001</v>
      </c>
    </row>
    <row r="447" spans="1:11" ht="15" customHeight="1">
      <c r="A447" s="4"/>
      <c r="B447" s="4"/>
      <c r="C447" s="4"/>
      <c r="D447" s="4"/>
      <c r="E447" s="4"/>
      <c r="F447" s="4"/>
      <c r="G447" s="95" t="s">
        <v>433</v>
      </c>
      <c r="H447" s="95"/>
      <c r="I447" s="95"/>
      <c r="J447" s="95"/>
      <c r="K447" s="30">
        <v>203.25</v>
      </c>
    </row>
    <row r="448" spans="1:11" ht="15" customHeight="1">
      <c r="A448" s="4"/>
      <c r="B448" s="4"/>
      <c r="C448" s="4"/>
      <c r="D448" s="4"/>
      <c r="E448" s="4"/>
      <c r="F448" s="4"/>
      <c r="G448" s="96" t="s">
        <v>444</v>
      </c>
      <c r="H448" s="96"/>
      <c r="I448" s="96"/>
      <c r="J448" s="96"/>
      <c r="K448" s="9">
        <v>203.25</v>
      </c>
    </row>
    <row r="449" spans="1:11" ht="9.9499999999999993" customHeight="1">
      <c r="A449" s="4"/>
      <c r="B449" s="4"/>
      <c r="C449" s="4"/>
      <c r="D449" s="4"/>
      <c r="E449" s="4"/>
      <c r="F449" s="4"/>
      <c r="G449" s="92"/>
      <c r="H449" s="92"/>
      <c r="I449" s="92"/>
      <c r="J449" s="92"/>
      <c r="K449" s="92"/>
    </row>
    <row r="450" spans="1:11" ht="20.100000000000001" customHeight="1">
      <c r="A450" s="93" t="s">
        <v>888</v>
      </c>
      <c r="B450" s="93"/>
      <c r="C450" s="93"/>
      <c r="D450" s="93"/>
      <c r="E450" s="93"/>
      <c r="F450" s="93"/>
      <c r="G450" s="93"/>
      <c r="H450" s="93"/>
      <c r="I450" s="93"/>
      <c r="J450" s="93"/>
      <c r="K450" s="93"/>
    </row>
    <row r="451" spans="1:11" ht="15" customHeight="1">
      <c r="A451" s="94" t="s">
        <v>697</v>
      </c>
      <c r="B451" s="94"/>
      <c r="C451" s="94"/>
      <c r="D451" s="99" t="s">
        <v>419</v>
      </c>
      <c r="E451" s="99"/>
      <c r="F451" s="25" t="s">
        <v>420</v>
      </c>
      <c r="G451" s="99" t="s">
        <v>421</v>
      </c>
      <c r="H451" s="99"/>
      <c r="I451" s="99" t="s">
        <v>422</v>
      </c>
      <c r="J451" s="99"/>
      <c r="K451" s="25" t="s">
        <v>423</v>
      </c>
    </row>
    <row r="452" spans="1:11" ht="21" customHeight="1">
      <c r="A452" s="26" t="s">
        <v>722</v>
      </c>
      <c r="B452" s="100" t="s">
        <v>723</v>
      </c>
      <c r="C452" s="100"/>
      <c r="D452" s="101" t="s">
        <v>21</v>
      </c>
      <c r="E452" s="101"/>
      <c r="F452" s="26" t="s">
        <v>216</v>
      </c>
      <c r="G452" s="102">
        <v>1</v>
      </c>
      <c r="H452" s="102"/>
      <c r="I452" s="103">
        <v>2.79</v>
      </c>
      <c r="J452" s="103"/>
      <c r="K452" s="29">
        <v>2.79</v>
      </c>
    </row>
    <row r="453" spans="1:11" ht="21" customHeight="1">
      <c r="A453" s="26" t="s">
        <v>735</v>
      </c>
      <c r="B453" s="100" t="s">
        <v>736</v>
      </c>
      <c r="C453" s="100"/>
      <c r="D453" s="101" t="s">
        <v>21</v>
      </c>
      <c r="E453" s="101"/>
      <c r="F453" s="26" t="s">
        <v>216</v>
      </c>
      <c r="G453" s="102">
        <v>1</v>
      </c>
      <c r="H453" s="102"/>
      <c r="I453" s="103">
        <v>1.43</v>
      </c>
      <c r="J453" s="103"/>
      <c r="K453" s="29">
        <v>1.43</v>
      </c>
    </row>
    <row r="454" spans="1:11" ht="21" customHeight="1">
      <c r="A454" s="26" t="s">
        <v>700</v>
      </c>
      <c r="B454" s="100" t="s">
        <v>701</v>
      </c>
      <c r="C454" s="100"/>
      <c r="D454" s="101" t="s">
        <v>21</v>
      </c>
      <c r="E454" s="101"/>
      <c r="F454" s="26" t="s">
        <v>216</v>
      </c>
      <c r="G454" s="102">
        <v>1</v>
      </c>
      <c r="H454" s="102"/>
      <c r="I454" s="103">
        <v>1.43</v>
      </c>
      <c r="J454" s="103"/>
      <c r="K454" s="29">
        <v>1.43</v>
      </c>
    </row>
    <row r="455" spans="1:11" ht="29.1" customHeight="1">
      <c r="A455" s="26" t="s">
        <v>737</v>
      </c>
      <c r="B455" s="100" t="s">
        <v>738</v>
      </c>
      <c r="C455" s="100"/>
      <c r="D455" s="101" t="s">
        <v>21</v>
      </c>
      <c r="E455" s="101"/>
      <c r="F455" s="26" t="s">
        <v>216</v>
      </c>
      <c r="G455" s="102">
        <v>1</v>
      </c>
      <c r="H455" s="102"/>
      <c r="I455" s="103">
        <v>0.44</v>
      </c>
      <c r="J455" s="103"/>
      <c r="K455" s="29">
        <v>0.44</v>
      </c>
    </row>
    <row r="456" spans="1:11" ht="21" customHeight="1">
      <c r="A456" s="26" t="s">
        <v>704</v>
      </c>
      <c r="B456" s="100" t="s">
        <v>705</v>
      </c>
      <c r="C456" s="100"/>
      <c r="D456" s="101" t="s">
        <v>21</v>
      </c>
      <c r="E456" s="101"/>
      <c r="F456" s="26" t="s">
        <v>216</v>
      </c>
      <c r="G456" s="102">
        <v>1</v>
      </c>
      <c r="H456" s="102"/>
      <c r="I456" s="103">
        <v>0.08</v>
      </c>
      <c r="J456" s="103"/>
      <c r="K456" s="29">
        <v>0.08</v>
      </c>
    </row>
    <row r="457" spans="1:11" ht="21" customHeight="1">
      <c r="A457" s="26" t="s">
        <v>728</v>
      </c>
      <c r="B457" s="100" t="s">
        <v>729</v>
      </c>
      <c r="C457" s="100"/>
      <c r="D457" s="101" t="s">
        <v>21</v>
      </c>
      <c r="E457" s="101"/>
      <c r="F457" s="26" t="s">
        <v>216</v>
      </c>
      <c r="G457" s="102">
        <v>1</v>
      </c>
      <c r="H457" s="102"/>
      <c r="I457" s="103">
        <v>0.54</v>
      </c>
      <c r="J457" s="103"/>
      <c r="K457" s="29">
        <v>0.54</v>
      </c>
    </row>
    <row r="458" spans="1:11" ht="15" customHeight="1">
      <c r="A458" s="4"/>
      <c r="B458" s="4"/>
      <c r="C458" s="4"/>
      <c r="D458" s="4"/>
      <c r="E458" s="4"/>
      <c r="F458" s="4"/>
      <c r="G458" s="95" t="s">
        <v>706</v>
      </c>
      <c r="H458" s="95"/>
      <c r="I458" s="95"/>
      <c r="J458" s="95"/>
      <c r="K458" s="30">
        <v>6.71</v>
      </c>
    </row>
    <row r="459" spans="1:11" ht="15" customHeight="1">
      <c r="A459" s="94" t="s">
        <v>707</v>
      </c>
      <c r="B459" s="94"/>
      <c r="C459" s="94"/>
      <c r="D459" s="99" t="s">
        <v>419</v>
      </c>
      <c r="E459" s="99"/>
      <c r="F459" s="25" t="s">
        <v>420</v>
      </c>
      <c r="G459" s="99" t="s">
        <v>421</v>
      </c>
      <c r="H459" s="99"/>
      <c r="I459" s="99" t="s">
        <v>422</v>
      </c>
      <c r="J459" s="99"/>
      <c r="K459" s="25" t="s">
        <v>423</v>
      </c>
    </row>
    <row r="460" spans="1:11" ht="15" customHeight="1">
      <c r="A460" s="26" t="s">
        <v>889</v>
      </c>
      <c r="B460" s="100" t="s">
        <v>890</v>
      </c>
      <c r="C460" s="100"/>
      <c r="D460" s="101" t="s">
        <v>21</v>
      </c>
      <c r="E460" s="101"/>
      <c r="F460" s="26" t="s">
        <v>216</v>
      </c>
      <c r="G460" s="102">
        <v>1</v>
      </c>
      <c r="H460" s="102"/>
      <c r="I460" s="103">
        <v>19.97</v>
      </c>
      <c r="J460" s="103"/>
      <c r="K460" s="29">
        <v>19.97</v>
      </c>
    </row>
    <row r="461" spans="1:11" ht="15" customHeight="1">
      <c r="A461" s="4"/>
      <c r="B461" s="4"/>
      <c r="C461" s="4"/>
      <c r="D461" s="4"/>
      <c r="E461" s="4"/>
      <c r="F461" s="4"/>
      <c r="G461" s="95" t="s">
        <v>710</v>
      </c>
      <c r="H461" s="95"/>
      <c r="I461" s="95"/>
      <c r="J461" s="95"/>
      <c r="K461" s="30">
        <v>19.97</v>
      </c>
    </row>
    <row r="462" spans="1:11" ht="15" customHeight="1">
      <c r="A462" s="94" t="s">
        <v>440</v>
      </c>
      <c r="B462" s="94"/>
      <c r="C462" s="94"/>
      <c r="D462" s="99" t="s">
        <v>419</v>
      </c>
      <c r="E462" s="99"/>
      <c r="F462" s="25" t="s">
        <v>420</v>
      </c>
      <c r="G462" s="99" t="s">
        <v>421</v>
      </c>
      <c r="H462" s="99"/>
      <c r="I462" s="99" t="s">
        <v>422</v>
      </c>
      <c r="J462" s="99"/>
      <c r="K462" s="25" t="s">
        <v>423</v>
      </c>
    </row>
    <row r="463" spans="1:11" ht="21" customHeight="1">
      <c r="A463" s="26" t="s">
        <v>891</v>
      </c>
      <c r="B463" s="100" t="s">
        <v>892</v>
      </c>
      <c r="C463" s="100"/>
      <c r="D463" s="101" t="s">
        <v>21</v>
      </c>
      <c r="E463" s="101"/>
      <c r="F463" s="26" t="s">
        <v>216</v>
      </c>
      <c r="G463" s="102">
        <v>1</v>
      </c>
      <c r="H463" s="102"/>
      <c r="I463" s="103">
        <v>0.28999999999999998</v>
      </c>
      <c r="J463" s="103"/>
      <c r="K463" s="29">
        <v>0.28999999999999998</v>
      </c>
    </row>
    <row r="464" spans="1:11" ht="15" customHeight="1">
      <c r="A464" s="4"/>
      <c r="B464" s="4"/>
      <c r="C464" s="4"/>
      <c r="D464" s="4"/>
      <c r="E464" s="4"/>
      <c r="F464" s="4"/>
      <c r="G464" s="95" t="s">
        <v>443</v>
      </c>
      <c r="H464" s="95"/>
      <c r="I464" s="95"/>
      <c r="J464" s="95"/>
      <c r="K464" s="30">
        <v>0.28999999999999998</v>
      </c>
    </row>
    <row r="465" spans="1:11" ht="15" customHeight="1">
      <c r="A465" s="4"/>
      <c r="B465" s="4"/>
      <c r="C465" s="4"/>
      <c r="D465" s="4"/>
      <c r="E465" s="4"/>
      <c r="F465" s="4"/>
      <c r="G465" s="96" t="s">
        <v>444</v>
      </c>
      <c r="H465" s="96"/>
      <c r="I465" s="96"/>
      <c r="J465" s="96"/>
      <c r="K465" s="9">
        <v>26.97</v>
      </c>
    </row>
    <row r="466" spans="1:11" ht="9.9499999999999993" customHeight="1">
      <c r="A466" s="4"/>
      <c r="B466" s="4"/>
      <c r="C466" s="4"/>
      <c r="D466" s="4"/>
      <c r="E466" s="4"/>
      <c r="F466" s="4"/>
      <c r="G466" s="92"/>
      <c r="H466" s="92"/>
      <c r="I466" s="92"/>
      <c r="J466" s="92"/>
      <c r="K466" s="92"/>
    </row>
    <row r="467" spans="1:11" ht="20.100000000000001" customHeight="1">
      <c r="A467" s="93" t="s">
        <v>893</v>
      </c>
      <c r="B467" s="93"/>
      <c r="C467" s="93"/>
      <c r="D467" s="93"/>
      <c r="E467" s="93"/>
      <c r="F467" s="93"/>
      <c r="G467" s="93"/>
      <c r="H467" s="93"/>
      <c r="I467" s="93"/>
      <c r="J467" s="93"/>
      <c r="K467" s="93"/>
    </row>
    <row r="468" spans="1:11" ht="15" customHeight="1">
      <c r="A468" s="94" t="s">
        <v>697</v>
      </c>
      <c r="B468" s="94"/>
      <c r="C468" s="94"/>
      <c r="D468" s="99" t="s">
        <v>419</v>
      </c>
      <c r="E468" s="99"/>
      <c r="F468" s="25" t="s">
        <v>420</v>
      </c>
      <c r="G468" s="99" t="s">
        <v>421</v>
      </c>
      <c r="H468" s="99"/>
      <c r="I468" s="99" t="s">
        <v>422</v>
      </c>
      <c r="J468" s="99"/>
      <c r="K468" s="25" t="s">
        <v>423</v>
      </c>
    </row>
    <row r="469" spans="1:11" ht="21" customHeight="1">
      <c r="A469" s="26" t="s">
        <v>722</v>
      </c>
      <c r="B469" s="100" t="s">
        <v>723</v>
      </c>
      <c r="C469" s="100"/>
      <c r="D469" s="101" t="s">
        <v>21</v>
      </c>
      <c r="E469" s="101"/>
      <c r="F469" s="26" t="s">
        <v>216</v>
      </c>
      <c r="G469" s="102">
        <v>1</v>
      </c>
      <c r="H469" s="102"/>
      <c r="I469" s="103">
        <v>2.79</v>
      </c>
      <c r="J469" s="103"/>
      <c r="K469" s="29">
        <v>2.79</v>
      </c>
    </row>
    <row r="470" spans="1:11" ht="21" customHeight="1">
      <c r="A470" s="26" t="s">
        <v>735</v>
      </c>
      <c r="B470" s="100" t="s">
        <v>736</v>
      </c>
      <c r="C470" s="100"/>
      <c r="D470" s="101" t="s">
        <v>21</v>
      </c>
      <c r="E470" s="101"/>
      <c r="F470" s="26" t="s">
        <v>216</v>
      </c>
      <c r="G470" s="102">
        <v>1</v>
      </c>
      <c r="H470" s="102"/>
      <c r="I470" s="103">
        <v>1.43</v>
      </c>
      <c r="J470" s="103"/>
      <c r="K470" s="29">
        <v>1.43</v>
      </c>
    </row>
    <row r="471" spans="1:11" ht="21" customHeight="1">
      <c r="A471" s="26" t="s">
        <v>700</v>
      </c>
      <c r="B471" s="100" t="s">
        <v>701</v>
      </c>
      <c r="C471" s="100"/>
      <c r="D471" s="101" t="s">
        <v>21</v>
      </c>
      <c r="E471" s="101"/>
      <c r="F471" s="26" t="s">
        <v>216</v>
      </c>
      <c r="G471" s="102">
        <v>1</v>
      </c>
      <c r="H471" s="102"/>
      <c r="I471" s="103">
        <v>1.43</v>
      </c>
      <c r="J471" s="103"/>
      <c r="K471" s="29">
        <v>1.43</v>
      </c>
    </row>
    <row r="472" spans="1:11" ht="29.1" customHeight="1">
      <c r="A472" s="26" t="s">
        <v>737</v>
      </c>
      <c r="B472" s="100" t="s">
        <v>738</v>
      </c>
      <c r="C472" s="100"/>
      <c r="D472" s="101" t="s">
        <v>21</v>
      </c>
      <c r="E472" s="101"/>
      <c r="F472" s="26" t="s">
        <v>216</v>
      </c>
      <c r="G472" s="102">
        <v>1</v>
      </c>
      <c r="H472" s="102"/>
      <c r="I472" s="103">
        <v>0.44</v>
      </c>
      <c r="J472" s="103"/>
      <c r="K472" s="29">
        <v>0.44</v>
      </c>
    </row>
    <row r="473" spans="1:11" ht="21" customHeight="1">
      <c r="A473" s="26" t="s">
        <v>704</v>
      </c>
      <c r="B473" s="100" t="s">
        <v>705</v>
      </c>
      <c r="C473" s="100"/>
      <c r="D473" s="101" t="s">
        <v>21</v>
      </c>
      <c r="E473" s="101"/>
      <c r="F473" s="26" t="s">
        <v>216</v>
      </c>
      <c r="G473" s="102">
        <v>1</v>
      </c>
      <c r="H473" s="102"/>
      <c r="I473" s="103">
        <v>0.08</v>
      </c>
      <c r="J473" s="103"/>
      <c r="K473" s="29">
        <v>0.08</v>
      </c>
    </row>
    <row r="474" spans="1:11" ht="21" customHeight="1">
      <c r="A474" s="26" t="s">
        <v>728</v>
      </c>
      <c r="B474" s="100" t="s">
        <v>729</v>
      </c>
      <c r="C474" s="100"/>
      <c r="D474" s="101" t="s">
        <v>21</v>
      </c>
      <c r="E474" s="101"/>
      <c r="F474" s="26" t="s">
        <v>216</v>
      </c>
      <c r="G474" s="102">
        <v>1</v>
      </c>
      <c r="H474" s="102"/>
      <c r="I474" s="103">
        <v>0.54</v>
      </c>
      <c r="J474" s="103"/>
      <c r="K474" s="29">
        <v>0.54</v>
      </c>
    </row>
    <row r="475" spans="1:11" ht="15" customHeight="1">
      <c r="A475" s="4"/>
      <c r="B475" s="4"/>
      <c r="C475" s="4"/>
      <c r="D475" s="4"/>
      <c r="E475" s="4"/>
      <c r="F475" s="4"/>
      <c r="G475" s="95" t="s">
        <v>706</v>
      </c>
      <c r="H475" s="95"/>
      <c r="I475" s="95"/>
      <c r="J475" s="95"/>
      <c r="K475" s="30">
        <v>6.71</v>
      </c>
    </row>
    <row r="476" spans="1:11" ht="15" customHeight="1">
      <c r="A476" s="94" t="s">
        <v>707</v>
      </c>
      <c r="B476" s="94"/>
      <c r="C476" s="94"/>
      <c r="D476" s="99" t="s">
        <v>419</v>
      </c>
      <c r="E476" s="99"/>
      <c r="F476" s="25" t="s">
        <v>420</v>
      </c>
      <c r="G476" s="99" t="s">
        <v>421</v>
      </c>
      <c r="H476" s="99"/>
      <c r="I476" s="99" t="s">
        <v>422</v>
      </c>
      <c r="J476" s="99"/>
      <c r="K476" s="25" t="s">
        <v>423</v>
      </c>
    </row>
    <row r="477" spans="1:11" ht="15" customHeight="1">
      <c r="A477" s="26" t="s">
        <v>894</v>
      </c>
      <c r="B477" s="100" t="s">
        <v>895</v>
      </c>
      <c r="C477" s="100"/>
      <c r="D477" s="101" t="s">
        <v>21</v>
      </c>
      <c r="E477" s="101"/>
      <c r="F477" s="26" t="s">
        <v>216</v>
      </c>
      <c r="G477" s="102">
        <v>1</v>
      </c>
      <c r="H477" s="102"/>
      <c r="I477" s="103">
        <v>20.97</v>
      </c>
      <c r="J477" s="103"/>
      <c r="K477" s="29">
        <v>20.97</v>
      </c>
    </row>
    <row r="478" spans="1:11" ht="15" customHeight="1">
      <c r="A478" s="4"/>
      <c r="B478" s="4"/>
      <c r="C478" s="4"/>
      <c r="D478" s="4"/>
      <c r="E478" s="4"/>
      <c r="F478" s="4"/>
      <c r="G478" s="95" t="s">
        <v>710</v>
      </c>
      <c r="H478" s="95"/>
      <c r="I478" s="95"/>
      <c r="J478" s="95"/>
      <c r="K478" s="30">
        <v>20.97</v>
      </c>
    </row>
    <row r="479" spans="1:11" ht="15" customHeight="1">
      <c r="A479" s="94" t="s">
        <v>440</v>
      </c>
      <c r="B479" s="94"/>
      <c r="C479" s="94"/>
      <c r="D479" s="99" t="s">
        <v>419</v>
      </c>
      <c r="E479" s="99"/>
      <c r="F479" s="25" t="s">
        <v>420</v>
      </c>
      <c r="G479" s="99" t="s">
        <v>421</v>
      </c>
      <c r="H479" s="99"/>
      <c r="I479" s="99" t="s">
        <v>422</v>
      </c>
      <c r="J479" s="99"/>
      <c r="K479" s="25" t="s">
        <v>423</v>
      </c>
    </row>
    <row r="480" spans="1:11" ht="21" customHeight="1">
      <c r="A480" s="26" t="s">
        <v>896</v>
      </c>
      <c r="B480" s="100" t="s">
        <v>897</v>
      </c>
      <c r="C480" s="100"/>
      <c r="D480" s="101" t="s">
        <v>21</v>
      </c>
      <c r="E480" s="101"/>
      <c r="F480" s="26" t="s">
        <v>216</v>
      </c>
      <c r="G480" s="102">
        <v>1</v>
      </c>
      <c r="H480" s="102"/>
      <c r="I480" s="103">
        <v>0.24</v>
      </c>
      <c r="J480" s="103"/>
      <c r="K480" s="29">
        <v>0.24</v>
      </c>
    </row>
    <row r="481" spans="1:11" ht="15" customHeight="1">
      <c r="A481" s="4"/>
      <c r="B481" s="4"/>
      <c r="C481" s="4"/>
      <c r="D481" s="4"/>
      <c r="E481" s="4"/>
      <c r="F481" s="4"/>
      <c r="G481" s="95" t="s">
        <v>443</v>
      </c>
      <c r="H481" s="95"/>
      <c r="I481" s="95"/>
      <c r="J481" s="95"/>
      <c r="K481" s="30">
        <v>0.24</v>
      </c>
    </row>
    <row r="482" spans="1:11" ht="15" customHeight="1">
      <c r="A482" s="4"/>
      <c r="B482" s="4"/>
      <c r="C482" s="4"/>
      <c r="D482" s="4"/>
      <c r="E482" s="4"/>
      <c r="F482" s="4"/>
      <c r="G482" s="96" t="s">
        <v>444</v>
      </c>
      <c r="H482" s="96"/>
      <c r="I482" s="96"/>
      <c r="J482" s="96"/>
      <c r="K482" s="9">
        <v>27.92</v>
      </c>
    </row>
    <row r="483" spans="1:11" ht="9.9499999999999993" customHeight="1">
      <c r="A483" s="4"/>
      <c r="B483" s="4"/>
      <c r="C483" s="4"/>
      <c r="D483" s="4"/>
      <c r="E483" s="4"/>
      <c r="F483" s="4"/>
      <c r="G483" s="92"/>
      <c r="H483" s="92"/>
      <c r="I483" s="92"/>
      <c r="J483" s="92"/>
      <c r="K483" s="92"/>
    </row>
    <row r="484" spans="1:11" ht="20.100000000000001" customHeight="1">
      <c r="A484" s="93" t="s">
        <v>898</v>
      </c>
      <c r="B484" s="93"/>
      <c r="C484" s="93"/>
      <c r="D484" s="93"/>
      <c r="E484" s="93"/>
      <c r="F484" s="93"/>
      <c r="G484" s="93"/>
      <c r="H484" s="93"/>
      <c r="I484" s="93"/>
      <c r="J484" s="93"/>
      <c r="K484" s="93"/>
    </row>
    <row r="485" spans="1:11" ht="15" customHeight="1">
      <c r="A485" s="94" t="s">
        <v>434</v>
      </c>
      <c r="B485" s="94"/>
      <c r="C485" s="94"/>
      <c r="D485" s="99" t="s">
        <v>419</v>
      </c>
      <c r="E485" s="99"/>
      <c r="F485" s="25" t="s">
        <v>420</v>
      </c>
      <c r="G485" s="99" t="s">
        <v>421</v>
      </c>
      <c r="H485" s="99"/>
      <c r="I485" s="99" t="s">
        <v>422</v>
      </c>
      <c r="J485" s="99"/>
      <c r="K485" s="25" t="s">
        <v>423</v>
      </c>
    </row>
    <row r="486" spans="1:11" ht="21" customHeight="1">
      <c r="A486" s="26" t="s">
        <v>620</v>
      </c>
      <c r="B486" s="100" t="s">
        <v>621</v>
      </c>
      <c r="C486" s="100"/>
      <c r="D486" s="101" t="s">
        <v>21</v>
      </c>
      <c r="E486" s="101"/>
      <c r="F486" s="26" t="s">
        <v>216</v>
      </c>
      <c r="G486" s="102">
        <v>1</v>
      </c>
      <c r="H486" s="102"/>
      <c r="I486" s="103">
        <v>24.34</v>
      </c>
      <c r="J486" s="103"/>
      <c r="K486" s="29">
        <v>24.34</v>
      </c>
    </row>
    <row r="487" spans="1:11" ht="18" customHeight="1">
      <c r="A487" s="4"/>
      <c r="B487" s="4"/>
      <c r="C487" s="4"/>
      <c r="D487" s="4"/>
      <c r="E487" s="4"/>
      <c r="F487" s="4"/>
      <c r="G487" s="95" t="s">
        <v>439</v>
      </c>
      <c r="H487" s="95"/>
      <c r="I487" s="95"/>
      <c r="J487" s="95"/>
      <c r="K487" s="30">
        <v>24.34</v>
      </c>
    </row>
    <row r="488" spans="1:11" ht="15" customHeight="1">
      <c r="A488" s="94" t="s">
        <v>440</v>
      </c>
      <c r="B488" s="94"/>
      <c r="C488" s="94"/>
      <c r="D488" s="99" t="s">
        <v>419</v>
      </c>
      <c r="E488" s="99"/>
      <c r="F488" s="25" t="s">
        <v>420</v>
      </c>
      <c r="G488" s="99" t="s">
        <v>421</v>
      </c>
      <c r="H488" s="99"/>
      <c r="I488" s="99" t="s">
        <v>422</v>
      </c>
      <c r="J488" s="99"/>
      <c r="K488" s="25" t="s">
        <v>423</v>
      </c>
    </row>
    <row r="489" spans="1:11" ht="29.1" customHeight="1">
      <c r="A489" s="26" t="s">
        <v>899</v>
      </c>
      <c r="B489" s="100" t="s">
        <v>900</v>
      </c>
      <c r="C489" s="100"/>
      <c r="D489" s="101" t="s">
        <v>21</v>
      </c>
      <c r="E489" s="101"/>
      <c r="F489" s="26" t="s">
        <v>216</v>
      </c>
      <c r="G489" s="102">
        <v>1</v>
      </c>
      <c r="H489" s="102"/>
      <c r="I489" s="103">
        <v>0.84</v>
      </c>
      <c r="J489" s="103"/>
      <c r="K489" s="29">
        <v>0.84</v>
      </c>
    </row>
    <row r="490" spans="1:11" ht="29.1" customHeight="1">
      <c r="A490" s="26" t="s">
        <v>901</v>
      </c>
      <c r="B490" s="100" t="s">
        <v>902</v>
      </c>
      <c r="C490" s="100"/>
      <c r="D490" s="101" t="s">
        <v>21</v>
      </c>
      <c r="E490" s="101"/>
      <c r="F490" s="26" t="s">
        <v>216</v>
      </c>
      <c r="G490" s="102">
        <v>1</v>
      </c>
      <c r="H490" s="102"/>
      <c r="I490" s="103">
        <v>0.22</v>
      </c>
      <c r="J490" s="103"/>
      <c r="K490" s="29">
        <v>0.22</v>
      </c>
    </row>
    <row r="491" spans="1:11" ht="15" customHeight="1">
      <c r="A491" s="4"/>
      <c r="B491" s="4"/>
      <c r="C491" s="4"/>
      <c r="D491" s="4"/>
      <c r="E491" s="4"/>
      <c r="F491" s="4"/>
      <c r="G491" s="95" t="s">
        <v>443</v>
      </c>
      <c r="H491" s="95"/>
      <c r="I491" s="95"/>
      <c r="J491" s="95"/>
      <c r="K491" s="30">
        <v>1.06</v>
      </c>
    </row>
    <row r="492" spans="1:11" ht="15" customHeight="1">
      <c r="A492" s="4"/>
      <c r="B492" s="4"/>
      <c r="C492" s="4"/>
      <c r="D492" s="4"/>
      <c r="E492" s="4"/>
      <c r="F492" s="4"/>
      <c r="G492" s="96" t="s">
        <v>444</v>
      </c>
      <c r="H492" s="96"/>
      <c r="I492" s="96"/>
      <c r="J492" s="96"/>
      <c r="K492" s="9">
        <v>25.4</v>
      </c>
    </row>
    <row r="493" spans="1:11" ht="9.9499999999999993" customHeight="1">
      <c r="A493" s="4"/>
      <c r="B493" s="4"/>
      <c r="C493" s="4"/>
      <c r="D493" s="4"/>
      <c r="E493" s="4"/>
      <c r="F493" s="4"/>
      <c r="G493" s="92"/>
      <c r="H493" s="92"/>
      <c r="I493" s="92"/>
      <c r="J493" s="92"/>
      <c r="K493" s="92"/>
    </row>
    <row r="494" spans="1:11" ht="20.100000000000001" customHeight="1">
      <c r="A494" s="93" t="s">
        <v>903</v>
      </c>
      <c r="B494" s="93"/>
      <c r="C494" s="93"/>
      <c r="D494" s="93"/>
      <c r="E494" s="93"/>
      <c r="F494" s="93"/>
      <c r="G494" s="93"/>
      <c r="H494" s="93"/>
      <c r="I494" s="93"/>
      <c r="J494" s="93"/>
      <c r="K494" s="93"/>
    </row>
    <row r="495" spans="1:11" ht="15" customHeight="1">
      <c r="A495" s="94" t="s">
        <v>434</v>
      </c>
      <c r="B495" s="94"/>
      <c r="C495" s="94"/>
      <c r="D495" s="99" t="s">
        <v>419</v>
      </c>
      <c r="E495" s="99"/>
      <c r="F495" s="25" t="s">
        <v>420</v>
      </c>
      <c r="G495" s="99" t="s">
        <v>421</v>
      </c>
      <c r="H495" s="99"/>
      <c r="I495" s="99" t="s">
        <v>422</v>
      </c>
      <c r="J495" s="99"/>
      <c r="K495" s="25" t="s">
        <v>423</v>
      </c>
    </row>
    <row r="496" spans="1:11" ht="21" customHeight="1">
      <c r="A496" s="26" t="s">
        <v>620</v>
      </c>
      <c r="B496" s="100" t="s">
        <v>621</v>
      </c>
      <c r="C496" s="100"/>
      <c r="D496" s="101" t="s">
        <v>21</v>
      </c>
      <c r="E496" s="101"/>
      <c r="F496" s="26" t="s">
        <v>216</v>
      </c>
      <c r="G496" s="102">
        <v>1</v>
      </c>
      <c r="H496" s="102"/>
      <c r="I496" s="103">
        <v>24.34</v>
      </c>
      <c r="J496" s="103"/>
      <c r="K496" s="29">
        <v>24.34</v>
      </c>
    </row>
    <row r="497" spans="1:11" ht="18" customHeight="1">
      <c r="A497" s="4"/>
      <c r="B497" s="4"/>
      <c r="C497" s="4"/>
      <c r="D497" s="4"/>
      <c r="E497" s="4"/>
      <c r="F497" s="4"/>
      <c r="G497" s="95" t="s">
        <v>439</v>
      </c>
      <c r="H497" s="95"/>
      <c r="I497" s="95"/>
      <c r="J497" s="95"/>
      <c r="K497" s="30">
        <v>24.34</v>
      </c>
    </row>
    <row r="498" spans="1:11" ht="15" customHeight="1">
      <c r="A498" s="94" t="s">
        <v>440</v>
      </c>
      <c r="B498" s="94"/>
      <c r="C498" s="94"/>
      <c r="D498" s="99" t="s">
        <v>419</v>
      </c>
      <c r="E498" s="99"/>
      <c r="F498" s="25" t="s">
        <v>420</v>
      </c>
      <c r="G498" s="99" t="s">
        <v>421</v>
      </c>
      <c r="H498" s="99"/>
      <c r="I498" s="99" t="s">
        <v>422</v>
      </c>
      <c r="J498" s="99"/>
      <c r="K498" s="25" t="s">
        <v>423</v>
      </c>
    </row>
    <row r="499" spans="1:11" ht="29.1" customHeight="1">
      <c r="A499" s="26" t="s">
        <v>899</v>
      </c>
      <c r="B499" s="100" t="s">
        <v>900</v>
      </c>
      <c r="C499" s="100"/>
      <c r="D499" s="101" t="s">
        <v>21</v>
      </c>
      <c r="E499" s="101"/>
      <c r="F499" s="26" t="s">
        <v>216</v>
      </c>
      <c r="G499" s="102">
        <v>1</v>
      </c>
      <c r="H499" s="102"/>
      <c r="I499" s="103">
        <v>0.84</v>
      </c>
      <c r="J499" s="103"/>
      <c r="K499" s="29">
        <v>0.84</v>
      </c>
    </row>
    <row r="500" spans="1:11" ht="29.1" customHeight="1">
      <c r="A500" s="26" t="s">
        <v>901</v>
      </c>
      <c r="B500" s="100" t="s">
        <v>902</v>
      </c>
      <c r="C500" s="100"/>
      <c r="D500" s="101" t="s">
        <v>21</v>
      </c>
      <c r="E500" s="101"/>
      <c r="F500" s="26" t="s">
        <v>216</v>
      </c>
      <c r="G500" s="102">
        <v>1</v>
      </c>
      <c r="H500" s="102"/>
      <c r="I500" s="103">
        <v>0.22</v>
      </c>
      <c r="J500" s="103"/>
      <c r="K500" s="29">
        <v>0.22</v>
      </c>
    </row>
    <row r="501" spans="1:11" ht="29.1" customHeight="1">
      <c r="A501" s="26" t="s">
        <v>904</v>
      </c>
      <c r="B501" s="100" t="s">
        <v>905</v>
      </c>
      <c r="C501" s="100"/>
      <c r="D501" s="101" t="s">
        <v>21</v>
      </c>
      <c r="E501" s="101"/>
      <c r="F501" s="26" t="s">
        <v>216</v>
      </c>
      <c r="G501" s="102">
        <v>1</v>
      </c>
      <c r="H501" s="102"/>
      <c r="I501" s="103">
        <v>1.05</v>
      </c>
      <c r="J501" s="103"/>
      <c r="K501" s="29">
        <v>1.05</v>
      </c>
    </row>
    <row r="502" spans="1:11" ht="29.1" customHeight="1">
      <c r="A502" s="26" t="s">
        <v>906</v>
      </c>
      <c r="B502" s="100" t="s">
        <v>907</v>
      </c>
      <c r="C502" s="100"/>
      <c r="D502" s="101" t="s">
        <v>21</v>
      </c>
      <c r="E502" s="101"/>
      <c r="F502" s="26" t="s">
        <v>216</v>
      </c>
      <c r="G502" s="102">
        <v>1</v>
      </c>
      <c r="H502" s="102"/>
      <c r="I502" s="103">
        <v>6.69</v>
      </c>
      <c r="J502" s="103"/>
      <c r="K502" s="29">
        <v>6.69</v>
      </c>
    </row>
    <row r="503" spans="1:11" ht="15" customHeight="1">
      <c r="A503" s="4"/>
      <c r="B503" s="4"/>
      <c r="C503" s="4"/>
      <c r="D503" s="4"/>
      <c r="E503" s="4"/>
      <c r="F503" s="4"/>
      <c r="G503" s="95" t="s">
        <v>443</v>
      </c>
      <c r="H503" s="95"/>
      <c r="I503" s="95"/>
      <c r="J503" s="95"/>
      <c r="K503" s="30">
        <v>8.8000000000000007</v>
      </c>
    </row>
    <row r="504" spans="1:11" ht="15" customHeight="1">
      <c r="A504" s="4"/>
      <c r="B504" s="4"/>
      <c r="C504" s="4"/>
      <c r="D504" s="4"/>
      <c r="E504" s="4"/>
      <c r="F504" s="4"/>
      <c r="G504" s="96" t="s">
        <v>444</v>
      </c>
      <c r="H504" s="96"/>
      <c r="I504" s="96"/>
      <c r="J504" s="96"/>
      <c r="K504" s="9">
        <v>33.14</v>
      </c>
    </row>
    <row r="505" spans="1:11" ht="9.9499999999999993" customHeight="1">
      <c r="A505" s="4"/>
      <c r="B505" s="4"/>
      <c r="C505" s="4"/>
      <c r="D505" s="4"/>
      <c r="E505" s="4"/>
      <c r="F505" s="4"/>
      <c r="G505" s="92"/>
      <c r="H505" s="92"/>
      <c r="I505" s="92"/>
      <c r="J505" s="92"/>
      <c r="K505" s="92"/>
    </row>
    <row r="506" spans="1:11" ht="20.100000000000001" customHeight="1">
      <c r="A506" s="93" t="s">
        <v>908</v>
      </c>
      <c r="B506" s="93"/>
      <c r="C506" s="93"/>
      <c r="D506" s="93"/>
      <c r="E506" s="93"/>
      <c r="F506" s="93"/>
      <c r="G506" s="93"/>
      <c r="H506" s="93"/>
      <c r="I506" s="93"/>
      <c r="J506" s="93"/>
      <c r="K506" s="93"/>
    </row>
    <row r="507" spans="1:11" ht="15" customHeight="1">
      <c r="A507" s="94" t="s">
        <v>613</v>
      </c>
      <c r="B507" s="94"/>
      <c r="C507" s="94"/>
      <c r="D507" s="99" t="s">
        <v>419</v>
      </c>
      <c r="E507" s="99"/>
      <c r="F507" s="25" t="s">
        <v>420</v>
      </c>
      <c r="G507" s="99" t="s">
        <v>421</v>
      </c>
      <c r="H507" s="99"/>
      <c r="I507" s="99" t="s">
        <v>422</v>
      </c>
      <c r="J507" s="99"/>
      <c r="K507" s="25" t="s">
        <v>423</v>
      </c>
    </row>
    <row r="508" spans="1:11" ht="21" customHeight="1">
      <c r="A508" s="26" t="s">
        <v>909</v>
      </c>
      <c r="B508" s="100" t="s">
        <v>615</v>
      </c>
      <c r="C508" s="100"/>
      <c r="D508" s="101" t="s">
        <v>21</v>
      </c>
      <c r="E508" s="101"/>
      <c r="F508" s="26" t="s">
        <v>38</v>
      </c>
      <c r="G508" s="102">
        <v>5.3300000000000001E-5</v>
      </c>
      <c r="H508" s="102"/>
      <c r="I508" s="103">
        <v>15839.74</v>
      </c>
      <c r="J508" s="103"/>
      <c r="K508" s="29">
        <v>0.84425814200000004</v>
      </c>
    </row>
    <row r="509" spans="1:11" ht="15" customHeight="1">
      <c r="A509" s="4"/>
      <c r="B509" s="4"/>
      <c r="C509" s="4"/>
      <c r="D509" s="4"/>
      <c r="E509" s="4"/>
      <c r="F509" s="4"/>
      <c r="G509" s="95" t="s">
        <v>617</v>
      </c>
      <c r="H509" s="95"/>
      <c r="I509" s="95"/>
      <c r="J509" s="95"/>
      <c r="K509" s="30">
        <v>0.84</v>
      </c>
    </row>
    <row r="510" spans="1:11" ht="15" customHeight="1">
      <c r="A510" s="4"/>
      <c r="B510" s="4"/>
      <c r="C510" s="4"/>
      <c r="D510" s="4"/>
      <c r="E510" s="4"/>
      <c r="F510" s="4"/>
      <c r="G510" s="96" t="s">
        <v>444</v>
      </c>
      <c r="H510" s="96"/>
      <c r="I510" s="96"/>
      <c r="J510" s="96"/>
      <c r="K510" s="9">
        <v>0.84</v>
      </c>
    </row>
    <row r="511" spans="1:11" ht="9.9499999999999993" customHeight="1">
      <c r="A511" s="4"/>
      <c r="B511" s="4"/>
      <c r="C511" s="4"/>
      <c r="D511" s="4"/>
      <c r="E511" s="4"/>
      <c r="F511" s="4"/>
      <c r="G511" s="92"/>
      <c r="H511" s="92"/>
      <c r="I511" s="92"/>
      <c r="J511" s="92"/>
      <c r="K511" s="92"/>
    </row>
    <row r="512" spans="1:11" ht="20.100000000000001" customHeight="1">
      <c r="A512" s="93" t="s">
        <v>910</v>
      </c>
      <c r="B512" s="93"/>
      <c r="C512" s="93"/>
      <c r="D512" s="93"/>
      <c r="E512" s="93"/>
      <c r="F512" s="93"/>
      <c r="G512" s="93"/>
      <c r="H512" s="93"/>
      <c r="I512" s="93"/>
      <c r="J512" s="93"/>
      <c r="K512" s="93"/>
    </row>
    <row r="513" spans="1:11" ht="15" customHeight="1">
      <c r="A513" s="94" t="s">
        <v>613</v>
      </c>
      <c r="B513" s="94"/>
      <c r="C513" s="94"/>
      <c r="D513" s="99" t="s">
        <v>419</v>
      </c>
      <c r="E513" s="99"/>
      <c r="F513" s="25" t="s">
        <v>420</v>
      </c>
      <c r="G513" s="99" t="s">
        <v>421</v>
      </c>
      <c r="H513" s="99"/>
      <c r="I513" s="99" t="s">
        <v>422</v>
      </c>
      <c r="J513" s="99"/>
      <c r="K513" s="25" t="s">
        <v>423</v>
      </c>
    </row>
    <row r="514" spans="1:11" ht="21" customHeight="1">
      <c r="A514" s="26" t="s">
        <v>909</v>
      </c>
      <c r="B514" s="100" t="s">
        <v>615</v>
      </c>
      <c r="C514" s="100"/>
      <c r="D514" s="101" t="s">
        <v>21</v>
      </c>
      <c r="E514" s="101"/>
      <c r="F514" s="26" t="s">
        <v>38</v>
      </c>
      <c r="G514" s="102">
        <v>1.43E-5</v>
      </c>
      <c r="H514" s="102"/>
      <c r="I514" s="103">
        <v>15839.74</v>
      </c>
      <c r="J514" s="103"/>
      <c r="K514" s="29">
        <v>0.22650828200000001</v>
      </c>
    </row>
    <row r="515" spans="1:11" ht="15" customHeight="1">
      <c r="A515" s="4"/>
      <c r="B515" s="4"/>
      <c r="C515" s="4"/>
      <c r="D515" s="4"/>
      <c r="E515" s="4"/>
      <c r="F515" s="4"/>
      <c r="G515" s="95" t="s">
        <v>617</v>
      </c>
      <c r="H515" s="95"/>
      <c r="I515" s="95"/>
      <c r="J515" s="95"/>
      <c r="K515" s="30">
        <v>0.23</v>
      </c>
    </row>
    <row r="516" spans="1:11" ht="15" customHeight="1">
      <c r="A516" s="4"/>
      <c r="B516" s="4"/>
      <c r="C516" s="4"/>
      <c r="D516" s="4"/>
      <c r="E516" s="4"/>
      <c r="F516" s="4"/>
      <c r="G516" s="96" t="s">
        <v>444</v>
      </c>
      <c r="H516" s="96"/>
      <c r="I516" s="96"/>
      <c r="J516" s="96"/>
      <c r="K516" s="9">
        <v>0.22</v>
      </c>
    </row>
    <row r="517" spans="1:11" ht="9.9499999999999993" customHeight="1">
      <c r="A517" s="4"/>
      <c r="B517" s="4"/>
      <c r="C517" s="4"/>
      <c r="D517" s="4"/>
      <c r="E517" s="4"/>
      <c r="F517" s="4"/>
      <c r="G517" s="92"/>
      <c r="H517" s="92"/>
      <c r="I517" s="92"/>
      <c r="J517" s="92"/>
      <c r="K517" s="92"/>
    </row>
    <row r="518" spans="1:11" ht="20.100000000000001" customHeight="1">
      <c r="A518" s="93" t="s">
        <v>911</v>
      </c>
      <c r="B518" s="93"/>
      <c r="C518" s="93"/>
      <c r="D518" s="93"/>
      <c r="E518" s="93"/>
      <c r="F518" s="93"/>
      <c r="G518" s="93"/>
      <c r="H518" s="93"/>
      <c r="I518" s="93"/>
      <c r="J518" s="93"/>
      <c r="K518" s="93"/>
    </row>
    <row r="519" spans="1:11" ht="15" customHeight="1">
      <c r="A519" s="94" t="s">
        <v>613</v>
      </c>
      <c r="B519" s="94"/>
      <c r="C519" s="94"/>
      <c r="D519" s="99" t="s">
        <v>419</v>
      </c>
      <c r="E519" s="99"/>
      <c r="F519" s="25" t="s">
        <v>420</v>
      </c>
      <c r="G519" s="99" t="s">
        <v>421</v>
      </c>
      <c r="H519" s="99"/>
      <c r="I519" s="99" t="s">
        <v>422</v>
      </c>
      <c r="J519" s="99"/>
      <c r="K519" s="25" t="s">
        <v>423</v>
      </c>
    </row>
    <row r="520" spans="1:11" ht="21" customHeight="1">
      <c r="A520" s="26" t="s">
        <v>909</v>
      </c>
      <c r="B520" s="100" t="s">
        <v>615</v>
      </c>
      <c r="C520" s="100"/>
      <c r="D520" s="101" t="s">
        <v>21</v>
      </c>
      <c r="E520" s="101"/>
      <c r="F520" s="26" t="s">
        <v>38</v>
      </c>
      <c r="G520" s="102">
        <v>6.6699999999999995E-5</v>
      </c>
      <c r="H520" s="102"/>
      <c r="I520" s="103">
        <v>15839.74</v>
      </c>
      <c r="J520" s="103"/>
      <c r="K520" s="29">
        <v>1.0565106580000001</v>
      </c>
    </row>
    <row r="521" spans="1:11" ht="15" customHeight="1">
      <c r="A521" s="4"/>
      <c r="B521" s="4"/>
      <c r="C521" s="4"/>
      <c r="D521" s="4"/>
      <c r="E521" s="4"/>
      <c r="F521" s="4"/>
      <c r="G521" s="95" t="s">
        <v>617</v>
      </c>
      <c r="H521" s="95"/>
      <c r="I521" s="95"/>
      <c r="J521" s="95"/>
      <c r="K521" s="30">
        <v>1.06</v>
      </c>
    </row>
    <row r="522" spans="1:11" ht="15" customHeight="1">
      <c r="A522" s="4"/>
      <c r="B522" s="4"/>
      <c r="C522" s="4"/>
      <c r="D522" s="4"/>
      <c r="E522" s="4"/>
      <c r="F522" s="4"/>
      <c r="G522" s="96" t="s">
        <v>444</v>
      </c>
      <c r="H522" s="96"/>
      <c r="I522" s="96"/>
      <c r="J522" s="96"/>
      <c r="K522" s="9">
        <v>1.05</v>
      </c>
    </row>
    <row r="523" spans="1:11" ht="9.9499999999999993" customHeight="1">
      <c r="A523" s="4"/>
      <c r="B523" s="4"/>
      <c r="C523" s="4"/>
      <c r="D523" s="4"/>
      <c r="E523" s="4"/>
      <c r="F523" s="4"/>
      <c r="G523" s="92"/>
      <c r="H523" s="92"/>
      <c r="I523" s="92"/>
      <c r="J523" s="92"/>
      <c r="K523" s="92"/>
    </row>
    <row r="524" spans="1:11" ht="20.100000000000001" customHeight="1">
      <c r="A524" s="93" t="s">
        <v>912</v>
      </c>
      <c r="B524" s="93"/>
      <c r="C524" s="93"/>
      <c r="D524" s="93"/>
      <c r="E524" s="93"/>
      <c r="F524" s="93"/>
      <c r="G524" s="93"/>
      <c r="H524" s="93"/>
      <c r="I524" s="93"/>
      <c r="J524" s="93"/>
      <c r="K524" s="93"/>
    </row>
    <row r="525" spans="1:11" ht="15" customHeight="1">
      <c r="A525" s="94" t="s">
        <v>418</v>
      </c>
      <c r="B525" s="94"/>
      <c r="C525" s="94"/>
      <c r="D525" s="99" t="s">
        <v>419</v>
      </c>
      <c r="E525" s="99"/>
      <c r="F525" s="25" t="s">
        <v>420</v>
      </c>
      <c r="G525" s="99" t="s">
        <v>421</v>
      </c>
      <c r="H525" s="99"/>
      <c r="I525" s="99" t="s">
        <v>422</v>
      </c>
      <c r="J525" s="99"/>
      <c r="K525" s="25" t="s">
        <v>423</v>
      </c>
    </row>
    <row r="526" spans="1:11" ht="15" customHeight="1">
      <c r="A526" s="26" t="s">
        <v>618</v>
      </c>
      <c r="B526" s="100" t="s">
        <v>619</v>
      </c>
      <c r="C526" s="100"/>
      <c r="D526" s="101" t="s">
        <v>21</v>
      </c>
      <c r="E526" s="101"/>
      <c r="F526" s="26" t="s">
        <v>530</v>
      </c>
      <c r="G526" s="102">
        <v>1.03</v>
      </c>
      <c r="H526" s="102"/>
      <c r="I526" s="103">
        <v>6.5</v>
      </c>
      <c r="J526" s="103"/>
      <c r="K526" s="29">
        <v>6.6950000000000003</v>
      </c>
    </row>
    <row r="527" spans="1:11" ht="15" customHeight="1">
      <c r="A527" s="4"/>
      <c r="B527" s="4"/>
      <c r="C527" s="4"/>
      <c r="D527" s="4"/>
      <c r="E527" s="4"/>
      <c r="F527" s="4"/>
      <c r="G527" s="95" t="s">
        <v>433</v>
      </c>
      <c r="H527" s="95"/>
      <c r="I527" s="95"/>
      <c r="J527" s="95"/>
      <c r="K527" s="30">
        <v>6.7</v>
      </c>
    </row>
    <row r="528" spans="1:11" ht="15" customHeight="1">
      <c r="A528" s="4"/>
      <c r="B528" s="4"/>
      <c r="C528" s="4"/>
      <c r="D528" s="4"/>
      <c r="E528" s="4"/>
      <c r="F528" s="4"/>
      <c r="G528" s="96" t="s">
        <v>444</v>
      </c>
      <c r="H528" s="96"/>
      <c r="I528" s="96"/>
      <c r="J528" s="96"/>
      <c r="K528" s="9">
        <v>6.69</v>
      </c>
    </row>
    <row r="529" spans="1:11" ht="9.9499999999999993" customHeight="1">
      <c r="A529" s="4"/>
      <c r="B529" s="4"/>
      <c r="C529" s="4"/>
      <c r="D529" s="4"/>
      <c r="E529" s="4"/>
      <c r="F529" s="4"/>
      <c r="G529" s="92"/>
      <c r="H529" s="92"/>
      <c r="I529" s="92"/>
      <c r="J529" s="92"/>
      <c r="K529" s="92"/>
    </row>
    <row r="530" spans="1:11" ht="20.100000000000001" customHeight="1">
      <c r="A530" s="93" t="s">
        <v>913</v>
      </c>
      <c r="B530" s="93"/>
      <c r="C530" s="93"/>
      <c r="D530" s="93"/>
      <c r="E530" s="93"/>
      <c r="F530" s="93"/>
      <c r="G530" s="93"/>
      <c r="H530" s="93"/>
      <c r="I530" s="93"/>
      <c r="J530" s="93"/>
      <c r="K530" s="93"/>
    </row>
    <row r="531" spans="1:11" ht="15" customHeight="1">
      <c r="A531" s="94" t="s">
        <v>418</v>
      </c>
      <c r="B531" s="94"/>
      <c r="C531" s="94"/>
      <c r="D531" s="99" t="s">
        <v>419</v>
      </c>
      <c r="E531" s="99"/>
      <c r="F531" s="25" t="s">
        <v>420</v>
      </c>
      <c r="G531" s="99" t="s">
        <v>421</v>
      </c>
      <c r="H531" s="99"/>
      <c r="I531" s="99" t="s">
        <v>422</v>
      </c>
      <c r="J531" s="99"/>
      <c r="K531" s="25" t="s">
        <v>423</v>
      </c>
    </row>
    <row r="532" spans="1:11" ht="21" customHeight="1">
      <c r="A532" s="26" t="s">
        <v>506</v>
      </c>
      <c r="B532" s="100" t="s">
        <v>507</v>
      </c>
      <c r="C532" s="100"/>
      <c r="D532" s="101" t="s">
        <v>21</v>
      </c>
      <c r="E532" s="101"/>
      <c r="F532" s="26" t="s">
        <v>47</v>
      </c>
      <c r="G532" s="102">
        <v>0.81869999999999998</v>
      </c>
      <c r="H532" s="102"/>
      <c r="I532" s="103">
        <v>130</v>
      </c>
      <c r="J532" s="103"/>
      <c r="K532" s="29">
        <v>106.431</v>
      </c>
    </row>
    <row r="533" spans="1:11" ht="15" customHeight="1">
      <c r="A533" s="26" t="s">
        <v>514</v>
      </c>
      <c r="B533" s="100" t="s">
        <v>515</v>
      </c>
      <c r="C533" s="100"/>
      <c r="D533" s="101" t="s">
        <v>21</v>
      </c>
      <c r="E533" s="101"/>
      <c r="F533" s="26" t="s">
        <v>428</v>
      </c>
      <c r="G533" s="102">
        <v>277.8415</v>
      </c>
      <c r="H533" s="102"/>
      <c r="I533" s="103">
        <v>0.7</v>
      </c>
      <c r="J533" s="103"/>
      <c r="K533" s="29">
        <v>194.48904999999999</v>
      </c>
    </row>
    <row r="534" spans="1:11" ht="21" customHeight="1">
      <c r="A534" s="26" t="s">
        <v>634</v>
      </c>
      <c r="B534" s="100" t="s">
        <v>635</v>
      </c>
      <c r="C534" s="100"/>
      <c r="D534" s="101" t="s">
        <v>21</v>
      </c>
      <c r="E534" s="101"/>
      <c r="F534" s="26" t="s">
        <v>47</v>
      </c>
      <c r="G534" s="102">
        <v>0.58940000000000003</v>
      </c>
      <c r="H534" s="102"/>
      <c r="I534" s="103">
        <v>100.61</v>
      </c>
      <c r="J534" s="103"/>
      <c r="K534" s="29">
        <v>59.299534000000001</v>
      </c>
    </row>
    <row r="535" spans="1:11" ht="15" customHeight="1">
      <c r="A535" s="4"/>
      <c r="B535" s="4"/>
      <c r="C535" s="4"/>
      <c r="D535" s="4"/>
      <c r="E535" s="4"/>
      <c r="F535" s="4"/>
      <c r="G535" s="95" t="s">
        <v>433</v>
      </c>
      <c r="H535" s="95"/>
      <c r="I535" s="95"/>
      <c r="J535" s="95"/>
      <c r="K535" s="30">
        <v>360.22</v>
      </c>
    </row>
    <row r="536" spans="1:11" ht="15" customHeight="1">
      <c r="A536" s="94" t="s">
        <v>434</v>
      </c>
      <c r="B536" s="94"/>
      <c r="C536" s="94"/>
      <c r="D536" s="99" t="s">
        <v>419</v>
      </c>
      <c r="E536" s="99"/>
      <c r="F536" s="25" t="s">
        <v>420</v>
      </c>
      <c r="G536" s="99" t="s">
        <v>421</v>
      </c>
      <c r="H536" s="99"/>
      <c r="I536" s="99" t="s">
        <v>422</v>
      </c>
      <c r="J536" s="99"/>
      <c r="K536" s="25" t="s">
        <v>423</v>
      </c>
    </row>
    <row r="537" spans="1:11" ht="15" customHeight="1">
      <c r="A537" s="26" t="s">
        <v>437</v>
      </c>
      <c r="B537" s="100" t="s">
        <v>438</v>
      </c>
      <c r="C537" s="100"/>
      <c r="D537" s="101" t="s">
        <v>21</v>
      </c>
      <c r="E537" s="101"/>
      <c r="F537" s="26" t="s">
        <v>216</v>
      </c>
      <c r="G537" s="102">
        <v>6.2066999999999997</v>
      </c>
      <c r="H537" s="102"/>
      <c r="I537" s="103">
        <v>22.95</v>
      </c>
      <c r="J537" s="103"/>
      <c r="K537" s="29">
        <v>142.44376500000001</v>
      </c>
    </row>
    <row r="538" spans="1:11" ht="18" customHeight="1">
      <c r="A538" s="4"/>
      <c r="B538" s="4"/>
      <c r="C538" s="4"/>
      <c r="D538" s="4"/>
      <c r="E538" s="4"/>
      <c r="F538" s="4"/>
      <c r="G538" s="95" t="s">
        <v>439</v>
      </c>
      <c r="H538" s="95"/>
      <c r="I538" s="95"/>
      <c r="J538" s="95"/>
      <c r="K538" s="30">
        <v>142.44</v>
      </c>
    </row>
    <row r="539" spans="1:11" ht="15" customHeight="1">
      <c r="A539" s="4"/>
      <c r="B539" s="4"/>
      <c r="C539" s="4"/>
      <c r="D539" s="4"/>
      <c r="E539" s="4"/>
      <c r="F539" s="4"/>
      <c r="G539" s="96" t="s">
        <v>444</v>
      </c>
      <c r="H539" s="96"/>
      <c r="I539" s="96"/>
      <c r="J539" s="96"/>
      <c r="K539" s="9">
        <v>502.64</v>
      </c>
    </row>
    <row r="540" spans="1:11" ht="9.9499999999999993" customHeight="1">
      <c r="A540" s="4"/>
      <c r="B540" s="4"/>
      <c r="C540" s="4"/>
      <c r="D540" s="4"/>
      <c r="E540" s="4"/>
      <c r="F540" s="4"/>
      <c r="G540" s="92"/>
      <c r="H540" s="92"/>
      <c r="I540" s="92"/>
      <c r="J540" s="92"/>
      <c r="K540" s="92"/>
    </row>
    <row r="541" spans="1:11" ht="20.100000000000001" customHeight="1">
      <c r="A541" s="93" t="s">
        <v>914</v>
      </c>
      <c r="B541" s="93"/>
      <c r="C541" s="93"/>
      <c r="D541" s="93"/>
      <c r="E541" s="93"/>
      <c r="F541" s="93"/>
      <c r="G541" s="93"/>
      <c r="H541" s="93"/>
      <c r="I541" s="93"/>
      <c r="J541" s="93"/>
      <c r="K541" s="93"/>
    </row>
    <row r="542" spans="1:11" ht="15" customHeight="1">
      <c r="A542" s="94" t="s">
        <v>471</v>
      </c>
      <c r="B542" s="94"/>
      <c r="C542" s="94"/>
      <c r="D542" s="99" t="s">
        <v>419</v>
      </c>
      <c r="E542" s="99"/>
      <c r="F542" s="25" t="s">
        <v>420</v>
      </c>
      <c r="G542" s="99" t="s">
        <v>421</v>
      </c>
      <c r="H542" s="99"/>
      <c r="I542" s="99" t="s">
        <v>422</v>
      </c>
      <c r="J542" s="99"/>
      <c r="K542" s="25" t="s">
        <v>423</v>
      </c>
    </row>
    <row r="543" spans="1:11" ht="38.1" customHeight="1">
      <c r="A543" s="26" t="s">
        <v>915</v>
      </c>
      <c r="B543" s="100" t="s">
        <v>916</v>
      </c>
      <c r="C543" s="100"/>
      <c r="D543" s="101" t="s">
        <v>21</v>
      </c>
      <c r="E543" s="101"/>
      <c r="F543" s="26" t="s">
        <v>474</v>
      </c>
      <c r="G543" s="102">
        <v>0.62229999999999996</v>
      </c>
      <c r="H543" s="102"/>
      <c r="I543" s="103">
        <v>1.82</v>
      </c>
      <c r="J543" s="103"/>
      <c r="K543" s="29">
        <v>1.1325860000000001</v>
      </c>
    </row>
    <row r="544" spans="1:11" ht="38.1" customHeight="1">
      <c r="A544" s="26" t="s">
        <v>917</v>
      </c>
      <c r="B544" s="100" t="s">
        <v>918</v>
      </c>
      <c r="C544" s="100"/>
      <c r="D544" s="101" t="s">
        <v>21</v>
      </c>
      <c r="E544" s="101"/>
      <c r="F544" s="26" t="s">
        <v>477</v>
      </c>
      <c r="G544" s="102">
        <v>0.65990000000000004</v>
      </c>
      <c r="H544" s="102"/>
      <c r="I544" s="103">
        <v>5.89</v>
      </c>
      <c r="J544" s="103"/>
      <c r="K544" s="29">
        <v>3.8868109999999998</v>
      </c>
    </row>
    <row r="545" spans="1:11" ht="18" customHeight="1">
      <c r="A545" s="4"/>
      <c r="B545" s="4"/>
      <c r="C545" s="4"/>
      <c r="D545" s="4"/>
      <c r="E545" s="4"/>
      <c r="F545" s="4"/>
      <c r="G545" s="95" t="s">
        <v>486</v>
      </c>
      <c r="H545" s="95"/>
      <c r="I545" s="95"/>
      <c r="J545" s="95"/>
      <c r="K545" s="30">
        <v>5.0199999999999996</v>
      </c>
    </row>
    <row r="546" spans="1:11" ht="15" customHeight="1">
      <c r="A546" s="94" t="s">
        <v>418</v>
      </c>
      <c r="B546" s="94"/>
      <c r="C546" s="94"/>
      <c r="D546" s="99" t="s">
        <v>419</v>
      </c>
      <c r="E546" s="99"/>
      <c r="F546" s="25" t="s">
        <v>420</v>
      </c>
      <c r="G546" s="99" t="s">
        <v>421</v>
      </c>
      <c r="H546" s="99"/>
      <c r="I546" s="99" t="s">
        <v>422</v>
      </c>
      <c r="J546" s="99"/>
      <c r="K546" s="25" t="s">
        <v>423</v>
      </c>
    </row>
    <row r="547" spans="1:11" ht="21" customHeight="1">
      <c r="A547" s="26" t="s">
        <v>506</v>
      </c>
      <c r="B547" s="100" t="s">
        <v>507</v>
      </c>
      <c r="C547" s="100"/>
      <c r="D547" s="101" t="s">
        <v>21</v>
      </c>
      <c r="E547" s="101"/>
      <c r="F547" s="26" t="s">
        <v>47</v>
      </c>
      <c r="G547" s="102">
        <v>0.80759999999999998</v>
      </c>
      <c r="H547" s="102"/>
      <c r="I547" s="103">
        <v>130</v>
      </c>
      <c r="J547" s="103"/>
      <c r="K547" s="29">
        <v>104.988</v>
      </c>
    </row>
    <row r="548" spans="1:11" ht="15" customHeight="1">
      <c r="A548" s="26" t="s">
        <v>514</v>
      </c>
      <c r="B548" s="100" t="s">
        <v>515</v>
      </c>
      <c r="C548" s="100"/>
      <c r="D548" s="101" t="s">
        <v>21</v>
      </c>
      <c r="E548" s="101"/>
      <c r="F548" s="26" t="s">
        <v>428</v>
      </c>
      <c r="G548" s="102">
        <v>274.06349999999998</v>
      </c>
      <c r="H548" s="102"/>
      <c r="I548" s="103">
        <v>0.7</v>
      </c>
      <c r="J548" s="103"/>
      <c r="K548" s="29">
        <v>191.84444999999999</v>
      </c>
    </row>
    <row r="549" spans="1:11" ht="21" customHeight="1">
      <c r="A549" s="26" t="s">
        <v>634</v>
      </c>
      <c r="B549" s="100" t="s">
        <v>635</v>
      </c>
      <c r="C549" s="100"/>
      <c r="D549" s="101" t="s">
        <v>21</v>
      </c>
      <c r="E549" s="101"/>
      <c r="F549" s="26" t="s">
        <v>47</v>
      </c>
      <c r="G549" s="102">
        <v>0.58130000000000004</v>
      </c>
      <c r="H549" s="102"/>
      <c r="I549" s="103">
        <v>100.61</v>
      </c>
      <c r="J549" s="103"/>
      <c r="K549" s="29">
        <v>58.484592999999997</v>
      </c>
    </row>
    <row r="550" spans="1:11" ht="15" customHeight="1">
      <c r="A550" s="4"/>
      <c r="B550" s="4"/>
      <c r="C550" s="4"/>
      <c r="D550" s="4"/>
      <c r="E550" s="4"/>
      <c r="F550" s="4"/>
      <c r="G550" s="95" t="s">
        <v>433</v>
      </c>
      <c r="H550" s="95"/>
      <c r="I550" s="95"/>
      <c r="J550" s="95"/>
      <c r="K550" s="30">
        <v>355.31</v>
      </c>
    </row>
    <row r="551" spans="1:11" ht="15" customHeight="1">
      <c r="A551" s="94" t="s">
        <v>434</v>
      </c>
      <c r="B551" s="94"/>
      <c r="C551" s="94"/>
      <c r="D551" s="99" t="s">
        <v>419</v>
      </c>
      <c r="E551" s="99"/>
      <c r="F551" s="25" t="s">
        <v>420</v>
      </c>
      <c r="G551" s="99" t="s">
        <v>421</v>
      </c>
      <c r="H551" s="99"/>
      <c r="I551" s="99" t="s">
        <v>422</v>
      </c>
      <c r="J551" s="99"/>
      <c r="K551" s="25" t="s">
        <v>423</v>
      </c>
    </row>
    <row r="552" spans="1:11" ht="21" customHeight="1">
      <c r="A552" s="26" t="s">
        <v>751</v>
      </c>
      <c r="B552" s="100" t="s">
        <v>752</v>
      </c>
      <c r="C552" s="100"/>
      <c r="D552" s="101" t="s">
        <v>21</v>
      </c>
      <c r="E552" s="101"/>
      <c r="F552" s="26" t="s">
        <v>216</v>
      </c>
      <c r="G552" s="102">
        <v>1.2822</v>
      </c>
      <c r="H552" s="102"/>
      <c r="I552" s="103">
        <v>21.49</v>
      </c>
      <c r="J552" s="103"/>
      <c r="K552" s="29">
        <v>27.554478</v>
      </c>
    </row>
    <row r="553" spans="1:11" ht="15" customHeight="1">
      <c r="A553" s="26" t="s">
        <v>437</v>
      </c>
      <c r="B553" s="100" t="s">
        <v>438</v>
      </c>
      <c r="C553" s="100"/>
      <c r="D553" s="101" t="s">
        <v>21</v>
      </c>
      <c r="E553" s="101"/>
      <c r="F553" s="26" t="s">
        <v>216</v>
      </c>
      <c r="G553" s="102">
        <v>2.0266999999999999</v>
      </c>
      <c r="H553" s="102"/>
      <c r="I553" s="103">
        <v>22.95</v>
      </c>
      <c r="J553" s="103"/>
      <c r="K553" s="29">
        <v>46.512765000000002</v>
      </c>
    </row>
    <row r="554" spans="1:11" ht="18" customHeight="1">
      <c r="A554" s="4"/>
      <c r="B554" s="4"/>
      <c r="C554" s="4"/>
      <c r="D554" s="4"/>
      <c r="E554" s="4"/>
      <c r="F554" s="4"/>
      <c r="G554" s="95" t="s">
        <v>439</v>
      </c>
      <c r="H554" s="95"/>
      <c r="I554" s="95"/>
      <c r="J554" s="95"/>
      <c r="K554" s="30">
        <v>74.06</v>
      </c>
    </row>
    <row r="555" spans="1:11" ht="15" customHeight="1">
      <c r="A555" s="4"/>
      <c r="B555" s="4"/>
      <c r="C555" s="4"/>
      <c r="D555" s="4"/>
      <c r="E555" s="4"/>
      <c r="F555" s="4"/>
      <c r="G555" s="96" t="s">
        <v>444</v>
      </c>
      <c r="H555" s="96"/>
      <c r="I555" s="96"/>
      <c r="J555" s="96"/>
      <c r="K555" s="9">
        <v>434.37</v>
      </c>
    </row>
    <row r="556" spans="1:11" ht="9.9499999999999993" customHeight="1">
      <c r="A556" s="4"/>
      <c r="B556" s="4"/>
      <c r="C556" s="4"/>
      <c r="D556" s="4"/>
      <c r="E556" s="4"/>
      <c r="F556" s="4"/>
      <c r="G556" s="92"/>
      <c r="H556" s="92"/>
      <c r="I556" s="92"/>
      <c r="J556" s="92"/>
      <c r="K556" s="92"/>
    </row>
    <row r="557" spans="1:11" ht="20.100000000000001" customHeight="1">
      <c r="A557" s="93" t="s">
        <v>919</v>
      </c>
      <c r="B557" s="93"/>
      <c r="C557" s="93"/>
      <c r="D557" s="93"/>
      <c r="E557" s="93"/>
      <c r="F557" s="93"/>
      <c r="G557" s="93"/>
      <c r="H557" s="93"/>
      <c r="I557" s="93"/>
      <c r="J557" s="93"/>
      <c r="K557" s="93"/>
    </row>
    <row r="558" spans="1:11" ht="15" customHeight="1">
      <c r="A558" s="94" t="s">
        <v>471</v>
      </c>
      <c r="B558" s="94"/>
      <c r="C558" s="94"/>
      <c r="D558" s="99" t="s">
        <v>419</v>
      </c>
      <c r="E558" s="99"/>
      <c r="F558" s="25" t="s">
        <v>420</v>
      </c>
      <c r="G558" s="99" t="s">
        <v>421</v>
      </c>
      <c r="H558" s="99"/>
      <c r="I558" s="99" t="s">
        <v>422</v>
      </c>
      <c r="J558" s="99"/>
      <c r="K558" s="25" t="s">
        <v>423</v>
      </c>
    </row>
    <row r="559" spans="1:11" ht="38.1" customHeight="1">
      <c r="A559" s="26" t="s">
        <v>747</v>
      </c>
      <c r="B559" s="100" t="s">
        <v>748</v>
      </c>
      <c r="C559" s="100"/>
      <c r="D559" s="101" t="s">
        <v>21</v>
      </c>
      <c r="E559" s="101"/>
      <c r="F559" s="26" t="s">
        <v>474</v>
      </c>
      <c r="G559" s="102">
        <v>0.77869999999999995</v>
      </c>
      <c r="H559" s="102"/>
      <c r="I559" s="103">
        <v>0.44</v>
      </c>
      <c r="J559" s="103"/>
      <c r="K559" s="29">
        <v>0.34262799999999999</v>
      </c>
    </row>
    <row r="560" spans="1:11" ht="38.1" customHeight="1">
      <c r="A560" s="26" t="s">
        <v>749</v>
      </c>
      <c r="B560" s="100" t="s">
        <v>750</v>
      </c>
      <c r="C560" s="100"/>
      <c r="D560" s="101" t="s">
        <v>21</v>
      </c>
      <c r="E560" s="101"/>
      <c r="F560" s="26" t="s">
        <v>477</v>
      </c>
      <c r="G560" s="102">
        <v>0.82589999999999997</v>
      </c>
      <c r="H560" s="102"/>
      <c r="I560" s="103">
        <v>2.0499999999999998</v>
      </c>
      <c r="J560" s="103"/>
      <c r="K560" s="29">
        <v>1.693095</v>
      </c>
    </row>
    <row r="561" spans="1:11" ht="18" customHeight="1">
      <c r="A561" s="4"/>
      <c r="B561" s="4"/>
      <c r="C561" s="4"/>
      <c r="D561" s="4"/>
      <c r="E561" s="4"/>
      <c r="F561" s="4"/>
      <c r="G561" s="95" t="s">
        <v>486</v>
      </c>
      <c r="H561" s="95"/>
      <c r="I561" s="95"/>
      <c r="J561" s="95"/>
      <c r="K561" s="30">
        <v>2.0299999999999998</v>
      </c>
    </row>
    <row r="562" spans="1:11" ht="15" customHeight="1">
      <c r="A562" s="94" t="s">
        <v>418</v>
      </c>
      <c r="B562" s="94"/>
      <c r="C562" s="94"/>
      <c r="D562" s="99" t="s">
        <v>419</v>
      </c>
      <c r="E562" s="99"/>
      <c r="F562" s="25" t="s">
        <v>420</v>
      </c>
      <c r="G562" s="99" t="s">
        <v>421</v>
      </c>
      <c r="H562" s="99"/>
      <c r="I562" s="99" t="s">
        <v>422</v>
      </c>
      <c r="J562" s="99"/>
      <c r="K562" s="25" t="s">
        <v>423</v>
      </c>
    </row>
    <row r="563" spans="1:11" ht="21" customHeight="1">
      <c r="A563" s="26" t="s">
        <v>506</v>
      </c>
      <c r="B563" s="100" t="s">
        <v>507</v>
      </c>
      <c r="C563" s="100"/>
      <c r="D563" s="101" t="s">
        <v>21</v>
      </c>
      <c r="E563" s="101"/>
      <c r="F563" s="26" t="s">
        <v>47</v>
      </c>
      <c r="G563" s="102">
        <v>0.75580000000000003</v>
      </c>
      <c r="H563" s="102"/>
      <c r="I563" s="103">
        <v>130</v>
      </c>
      <c r="J563" s="103"/>
      <c r="K563" s="29">
        <v>98.254000000000005</v>
      </c>
    </row>
    <row r="564" spans="1:11" ht="15" customHeight="1">
      <c r="A564" s="26" t="s">
        <v>514</v>
      </c>
      <c r="B564" s="100" t="s">
        <v>515</v>
      </c>
      <c r="C564" s="100"/>
      <c r="D564" s="101" t="s">
        <v>21</v>
      </c>
      <c r="E564" s="101"/>
      <c r="F564" s="26" t="s">
        <v>428</v>
      </c>
      <c r="G564" s="102">
        <v>322.97770000000003</v>
      </c>
      <c r="H564" s="102"/>
      <c r="I564" s="103">
        <v>0.7</v>
      </c>
      <c r="J564" s="103"/>
      <c r="K564" s="29">
        <v>226.08439000000001</v>
      </c>
    </row>
    <row r="565" spans="1:11" ht="21" customHeight="1">
      <c r="A565" s="26" t="s">
        <v>634</v>
      </c>
      <c r="B565" s="100" t="s">
        <v>635</v>
      </c>
      <c r="C565" s="100"/>
      <c r="D565" s="101" t="s">
        <v>21</v>
      </c>
      <c r="E565" s="101"/>
      <c r="F565" s="26" t="s">
        <v>47</v>
      </c>
      <c r="G565" s="102">
        <v>0.58720000000000006</v>
      </c>
      <c r="H565" s="102"/>
      <c r="I565" s="103">
        <v>100.61</v>
      </c>
      <c r="J565" s="103"/>
      <c r="K565" s="29">
        <v>59.078192000000001</v>
      </c>
    </row>
    <row r="566" spans="1:11" ht="15" customHeight="1">
      <c r="A566" s="4"/>
      <c r="B566" s="4"/>
      <c r="C566" s="4"/>
      <c r="D566" s="4"/>
      <c r="E566" s="4"/>
      <c r="F566" s="4"/>
      <c r="G566" s="95" t="s">
        <v>433</v>
      </c>
      <c r="H566" s="95"/>
      <c r="I566" s="95"/>
      <c r="J566" s="95"/>
      <c r="K566" s="30">
        <v>383.41</v>
      </c>
    </row>
    <row r="567" spans="1:11" ht="15" customHeight="1">
      <c r="A567" s="94" t="s">
        <v>434</v>
      </c>
      <c r="B567" s="94"/>
      <c r="C567" s="94"/>
      <c r="D567" s="99" t="s">
        <v>419</v>
      </c>
      <c r="E567" s="99"/>
      <c r="F567" s="25" t="s">
        <v>420</v>
      </c>
      <c r="G567" s="99" t="s">
        <v>421</v>
      </c>
      <c r="H567" s="99"/>
      <c r="I567" s="99" t="s">
        <v>422</v>
      </c>
      <c r="J567" s="99"/>
      <c r="K567" s="25" t="s">
        <v>423</v>
      </c>
    </row>
    <row r="568" spans="1:11" ht="21" customHeight="1">
      <c r="A568" s="26" t="s">
        <v>751</v>
      </c>
      <c r="B568" s="100" t="s">
        <v>752</v>
      </c>
      <c r="C568" s="100"/>
      <c r="D568" s="101" t="s">
        <v>21</v>
      </c>
      <c r="E568" s="101"/>
      <c r="F568" s="26" t="s">
        <v>216</v>
      </c>
      <c r="G568" s="102">
        <v>1.6046</v>
      </c>
      <c r="H568" s="102"/>
      <c r="I568" s="103">
        <v>21.49</v>
      </c>
      <c r="J568" s="103"/>
      <c r="K568" s="29">
        <v>34.482854000000003</v>
      </c>
    </row>
    <row r="569" spans="1:11" ht="15" customHeight="1">
      <c r="A569" s="26" t="s">
        <v>437</v>
      </c>
      <c r="B569" s="100" t="s">
        <v>438</v>
      </c>
      <c r="C569" s="100"/>
      <c r="D569" s="101" t="s">
        <v>21</v>
      </c>
      <c r="E569" s="101"/>
      <c r="F569" s="26" t="s">
        <v>216</v>
      </c>
      <c r="G569" s="102">
        <v>2.5333000000000001</v>
      </c>
      <c r="H569" s="102"/>
      <c r="I569" s="103">
        <v>22.95</v>
      </c>
      <c r="J569" s="103"/>
      <c r="K569" s="29">
        <v>58.139234999999999</v>
      </c>
    </row>
    <row r="570" spans="1:11" ht="18" customHeight="1">
      <c r="A570" s="4"/>
      <c r="B570" s="4"/>
      <c r="C570" s="4"/>
      <c r="D570" s="4"/>
      <c r="E570" s="4"/>
      <c r="F570" s="4"/>
      <c r="G570" s="95" t="s">
        <v>439</v>
      </c>
      <c r="H570" s="95"/>
      <c r="I570" s="95"/>
      <c r="J570" s="95"/>
      <c r="K570" s="30">
        <v>92.62</v>
      </c>
    </row>
    <row r="571" spans="1:11" ht="15" customHeight="1">
      <c r="A571" s="4"/>
      <c r="B571" s="4"/>
      <c r="C571" s="4"/>
      <c r="D571" s="4"/>
      <c r="E571" s="4"/>
      <c r="F571" s="4"/>
      <c r="G571" s="96" t="s">
        <v>444</v>
      </c>
      <c r="H571" s="96"/>
      <c r="I571" s="96"/>
      <c r="J571" s="96"/>
      <c r="K571" s="9">
        <v>478.04</v>
      </c>
    </row>
    <row r="572" spans="1:11" ht="9.9499999999999993" customHeight="1">
      <c r="A572" s="4"/>
      <c r="B572" s="4"/>
      <c r="C572" s="4"/>
      <c r="D572" s="4"/>
      <c r="E572" s="4"/>
      <c r="F572" s="4"/>
      <c r="G572" s="92"/>
      <c r="H572" s="92"/>
      <c r="I572" s="92"/>
      <c r="J572" s="92"/>
      <c r="K572" s="92"/>
    </row>
    <row r="573" spans="1:11" ht="20.100000000000001" customHeight="1">
      <c r="A573" s="93" t="s">
        <v>920</v>
      </c>
      <c r="B573" s="93"/>
      <c r="C573" s="93"/>
      <c r="D573" s="93"/>
      <c r="E573" s="93"/>
      <c r="F573" s="93"/>
      <c r="G573" s="93"/>
      <c r="H573" s="93"/>
      <c r="I573" s="93"/>
      <c r="J573" s="93"/>
      <c r="K573" s="93"/>
    </row>
    <row r="574" spans="1:11" ht="15" customHeight="1">
      <c r="A574" s="94" t="s">
        <v>471</v>
      </c>
      <c r="B574" s="94"/>
      <c r="C574" s="94"/>
      <c r="D574" s="99" t="s">
        <v>419</v>
      </c>
      <c r="E574" s="99"/>
      <c r="F574" s="25" t="s">
        <v>420</v>
      </c>
      <c r="G574" s="99" t="s">
        <v>421</v>
      </c>
      <c r="H574" s="99"/>
      <c r="I574" s="99" t="s">
        <v>422</v>
      </c>
      <c r="J574" s="99"/>
      <c r="K574" s="25" t="s">
        <v>423</v>
      </c>
    </row>
    <row r="575" spans="1:11" ht="38.1" customHeight="1">
      <c r="A575" s="26" t="s">
        <v>915</v>
      </c>
      <c r="B575" s="100" t="s">
        <v>916</v>
      </c>
      <c r="C575" s="100"/>
      <c r="D575" s="101" t="s">
        <v>21</v>
      </c>
      <c r="E575" s="101"/>
      <c r="F575" s="26" t="s">
        <v>474</v>
      </c>
      <c r="G575" s="102">
        <v>0.61970000000000003</v>
      </c>
      <c r="H575" s="102"/>
      <c r="I575" s="103">
        <v>1.82</v>
      </c>
      <c r="J575" s="103"/>
      <c r="K575" s="29">
        <v>1.1278539999999999</v>
      </c>
    </row>
    <row r="576" spans="1:11" ht="38.1" customHeight="1">
      <c r="A576" s="26" t="s">
        <v>917</v>
      </c>
      <c r="B576" s="100" t="s">
        <v>918</v>
      </c>
      <c r="C576" s="100"/>
      <c r="D576" s="101" t="s">
        <v>21</v>
      </c>
      <c r="E576" s="101"/>
      <c r="F576" s="26" t="s">
        <v>477</v>
      </c>
      <c r="G576" s="102">
        <v>0.65720000000000001</v>
      </c>
      <c r="H576" s="102"/>
      <c r="I576" s="103">
        <v>5.89</v>
      </c>
      <c r="J576" s="103"/>
      <c r="K576" s="29">
        <v>3.870908</v>
      </c>
    </row>
    <row r="577" spans="1:11" ht="18" customHeight="1">
      <c r="A577" s="4"/>
      <c r="B577" s="4"/>
      <c r="C577" s="4"/>
      <c r="D577" s="4"/>
      <c r="E577" s="4"/>
      <c r="F577" s="4"/>
      <c r="G577" s="95" t="s">
        <v>486</v>
      </c>
      <c r="H577" s="95"/>
      <c r="I577" s="95"/>
      <c r="J577" s="95"/>
      <c r="K577" s="30">
        <v>5</v>
      </c>
    </row>
    <row r="578" spans="1:11" ht="15" customHeight="1">
      <c r="A578" s="94" t="s">
        <v>418</v>
      </c>
      <c r="B578" s="94"/>
      <c r="C578" s="94"/>
      <c r="D578" s="99" t="s">
        <v>419</v>
      </c>
      <c r="E578" s="99"/>
      <c r="F578" s="25" t="s">
        <v>420</v>
      </c>
      <c r="G578" s="99" t="s">
        <v>421</v>
      </c>
      <c r="H578" s="99"/>
      <c r="I578" s="99" t="s">
        <v>422</v>
      </c>
      <c r="J578" s="99"/>
      <c r="K578" s="25" t="s">
        <v>423</v>
      </c>
    </row>
    <row r="579" spans="1:11" ht="21" customHeight="1">
      <c r="A579" s="26" t="s">
        <v>506</v>
      </c>
      <c r="B579" s="100" t="s">
        <v>507</v>
      </c>
      <c r="C579" s="100"/>
      <c r="D579" s="101" t="s">
        <v>21</v>
      </c>
      <c r="E579" s="101"/>
      <c r="F579" s="26" t="s">
        <v>47</v>
      </c>
      <c r="G579" s="102">
        <v>0.76090000000000002</v>
      </c>
      <c r="H579" s="102"/>
      <c r="I579" s="103">
        <v>130</v>
      </c>
      <c r="J579" s="103"/>
      <c r="K579" s="29">
        <v>98.917000000000002</v>
      </c>
    </row>
    <row r="580" spans="1:11" ht="15" customHeight="1">
      <c r="A580" s="26" t="s">
        <v>514</v>
      </c>
      <c r="B580" s="100" t="s">
        <v>515</v>
      </c>
      <c r="C580" s="100"/>
      <c r="D580" s="101" t="s">
        <v>21</v>
      </c>
      <c r="E580" s="101"/>
      <c r="F580" s="26" t="s">
        <v>428</v>
      </c>
      <c r="G580" s="102">
        <v>325.15890000000002</v>
      </c>
      <c r="H580" s="102"/>
      <c r="I580" s="103">
        <v>0.7</v>
      </c>
      <c r="J580" s="103"/>
      <c r="K580" s="29">
        <v>227.61123000000001</v>
      </c>
    </row>
    <row r="581" spans="1:11" ht="21" customHeight="1">
      <c r="A581" s="26" t="s">
        <v>634</v>
      </c>
      <c r="B581" s="100" t="s">
        <v>635</v>
      </c>
      <c r="C581" s="100"/>
      <c r="D581" s="101" t="s">
        <v>21</v>
      </c>
      <c r="E581" s="101"/>
      <c r="F581" s="26" t="s">
        <v>47</v>
      </c>
      <c r="G581" s="102">
        <v>0.59119999999999995</v>
      </c>
      <c r="H581" s="102"/>
      <c r="I581" s="103">
        <v>100.61</v>
      </c>
      <c r="J581" s="103"/>
      <c r="K581" s="29">
        <v>59.480632</v>
      </c>
    </row>
    <row r="582" spans="1:11" ht="15" customHeight="1">
      <c r="A582" s="4"/>
      <c r="B582" s="4"/>
      <c r="C582" s="4"/>
      <c r="D582" s="4"/>
      <c r="E582" s="4"/>
      <c r="F582" s="4"/>
      <c r="G582" s="95" t="s">
        <v>433</v>
      </c>
      <c r="H582" s="95"/>
      <c r="I582" s="95"/>
      <c r="J582" s="95"/>
      <c r="K582" s="30">
        <v>386.01</v>
      </c>
    </row>
    <row r="583" spans="1:11" ht="15" customHeight="1">
      <c r="A583" s="94" t="s">
        <v>434</v>
      </c>
      <c r="B583" s="94"/>
      <c r="C583" s="94"/>
      <c r="D583" s="99" t="s">
        <v>419</v>
      </c>
      <c r="E583" s="99"/>
      <c r="F583" s="25" t="s">
        <v>420</v>
      </c>
      <c r="G583" s="99" t="s">
        <v>421</v>
      </c>
      <c r="H583" s="99"/>
      <c r="I583" s="99" t="s">
        <v>422</v>
      </c>
      <c r="J583" s="99"/>
      <c r="K583" s="25" t="s">
        <v>423</v>
      </c>
    </row>
    <row r="584" spans="1:11" ht="21" customHeight="1">
      <c r="A584" s="26" t="s">
        <v>751</v>
      </c>
      <c r="B584" s="100" t="s">
        <v>752</v>
      </c>
      <c r="C584" s="100"/>
      <c r="D584" s="101" t="s">
        <v>21</v>
      </c>
      <c r="E584" s="101"/>
      <c r="F584" s="26" t="s">
        <v>216</v>
      </c>
      <c r="G584" s="102">
        <v>1.2767999999999999</v>
      </c>
      <c r="H584" s="102"/>
      <c r="I584" s="103">
        <v>21.49</v>
      </c>
      <c r="J584" s="103"/>
      <c r="K584" s="29">
        <v>27.438431999999999</v>
      </c>
    </row>
    <row r="585" spans="1:11" ht="15" customHeight="1">
      <c r="A585" s="26" t="s">
        <v>437</v>
      </c>
      <c r="B585" s="100" t="s">
        <v>438</v>
      </c>
      <c r="C585" s="100"/>
      <c r="D585" s="101" t="s">
        <v>21</v>
      </c>
      <c r="E585" s="101"/>
      <c r="F585" s="26" t="s">
        <v>216</v>
      </c>
      <c r="G585" s="102">
        <v>2.0266999999999999</v>
      </c>
      <c r="H585" s="102"/>
      <c r="I585" s="103">
        <v>22.95</v>
      </c>
      <c r="J585" s="103"/>
      <c r="K585" s="29">
        <v>46.512765000000002</v>
      </c>
    </row>
    <row r="586" spans="1:11" ht="18" customHeight="1">
      <c r="A586" s="4"/>
      <c r="B586" s="4"/>
      <c r="C586" s="4"/>
      <c r="D586" s="4"/>
      <c r="E586" s="4"/>
      <c r="F586" s="4"/>
      <c r="G586" s="95" t="s">
        <v>439</v>
      </c>
      <c r="H586" s="95"/>
      <c r="I586" s="95"/>
      <c r="J586" s="95"/>
      <c r="K586" s="30">
        <v>73.95</v>
      </c>
    </row>
    <row r="587" spans="1:11" ht="15" customHeight="1">
      <c r="A587" s="4"/>
      <c r="B587" s="4"/>
      <c r="C587" s="4"/>
      <c r="D587" s="4"/>
      <c r="E587" s="4"/>
      <c r="F587" s="4"/>
      <c r="G587" s="96" t="s">
        <v>444</v>
      </c>
      <c r="H587" s="96"/>
      <c r="I587" s="96"/>
      <c r="J587" s="96"/>
      <c r="K587" s="9">
        <v>464.93</v>
      </c>
    </row>
    <row r="588" spans="1:11" ht="9.9499999999999993" customHeight="1">
      <c r="A588" s="4"/>
      <c r="B588" s="4"/>
      <c r="C588" s="4"/>
      <c r="D588" s="4"/>
      <c r="E588" s="4"/>
      <c r="F588" s="4"/>
      <c r="G588" s="92"/>
      <c r="H588" s="92"/>
      <c r="I588" s="92"/>
      <c r="J588" s="92"/>
      <c r="K588" s="92"/>
    </row>
    <row r="589" spans="1:11" ht="20.100000000000001" customHeight="1">
      <c r="A589" s="93" t="s">
        <v>921</v>
      </c>
      <c r="B589" s="93"/>
      <c r="C589" s="93"/>
      <c r="D589" s="93"/>
      <c r="E589" s="93"/>
      <c r="F589" s="93"/>
      <c r="G589" s="93"/>
      <c r="H589" s="93"/>
      <c r="I589" s="93"/>
      <c r="J589" s="93"/>
      <c r="K589" s="93"/>
    </row>
    <row r="590" spans="1:11" ht="15" customHeight="1">
      <c r="A590" s="94" t="s">
        <v>471</v>
      </c>
      <c r="B590" s="94"/>
      <c r="C590" s="94"/>
      <c r="D590" s="99" t="s">
        <v>419</v>
      </c>
      <c r="E590" s="99"/>
      <c r="F590" s="25" t="s">
        <v>420</v>
      </c>
      <c r="G590" s="99" t="s">
        <v>421</v>
      </c>
      <c r="H590" s="99"/>
      <c r="I590" s="99" t="s">
        <v>422</v>
      </c>
      <c r="J590" s="99"/>
      <c r="K590" s="25" t="s">
        <v>423</v>
      </c>
    </row>
    <row r="591" spans="1:11" ht="38.1" customHeight="1">
      <c r="A591" s="26" t="s">
        <v>915</v>
      </c>
      <c r="B591" s="100" t="s">
        <v>916</v>
      </c>
      <c r="C591" s="100"/>
      <c r="D591" s="101" t="s">
        <v>21</v>
      </c>
      <c r="E591" s="101"/>
      <c r="F591" s="26" t="s">
        <v>474</v>
      </c>
      <c r="G591" s="102">
        <v>0.60670000000000002</v>
      </c>
      <c r="H591" s="102"/>
      <c r="I591" s="103">
        <v>1.82</v>
      </c>
      <c r="J591" s="103"/>
      <c r="K591" s="29">
        <v>1.1041939999999999</v>
      </c>
    </row>
    <row r="592" spans="1:11" ht="38.1" customHeight="1">
      <c r="A592" s="26" t="s">
        <v>917</v>
      </c>
      <c r="B592" s="100" t="s">
        <v>918</v>
      </c>
      <c r="C592" s="100"/>
      <c r="D592" s="101" t="s">
        <v>21</v>
      </c>
      <c r="E592" s="101"/>
      <c r="F592" s="26" t="s">
        <v>477</v>
      </c>
      <c r="G592" s="102">
        <v>0.64339999999999997</v>
      </c>
      <c r="H592" s="102"/>
      <c r="I592" s="103">
        <v>5.89</v>
      </c>
      <c r="J592" s="103"/>
      <c r="K592" s="29">
        <v>3.7896260000000002</v>
      </c>
    </row>
    <row r="593" spans="1:11" ht="18" customHeight="1">
      <c r="A593" s="4"/>
      <c r="B593" s="4"/>
      <c r="C593" s="4"/>
      <c r="D593" s="4"/>
      <c r="E593" s="4"/>
      <c r="F593" s="4"/>
      <c r="G593" s="95" t="s">
        <v>486</v>
      </c>
      <c r="H593" s="95"/>
      <c r="I593" s="95"/>
      <c r="J593" s="95"/>
      <c r="K593" s="30">
        <v>4.8899999999999997</v>
      </c>
    </row>
    <row r="594" spans="1:11" ht="15" customHeight="1">
      <c r="A594" s="94" t="s">
        <v>418</v>
      </c>
      <c r="B594" s="94"/>
      <c r="C594" s="94"/>
      <c r="D594" s="99" t="s">
        <v>419</v>
      </c>
      <c r="E594" s="99"/>
      <c r="F594" s="25" t="s">
        <v>420</v>
      </c>
      <c r="G594" s="99" t="s">
        <v>421</v>
      </c>
      <c r="H594" s="99"/>
      <c r="I594" s="99" t="s">
        <v>422</v>
      </c>
      <c r="J594" s="99"/>
      <c r="K594" s="25" t="s">
        <v>423</v>
      </c>
    </row>
    <row r="595" spans="1:11" ht="21" customHeight="1">
      <c r="A595" s="26" t="s">
        <v>506</v>
      </c>
      <c r="B595" s="100" t="s">
        <v>507</v>
      </c>
      <c r="C595" s="100"/>
      <c r="D595" s="101" t="s">
        <v>21</v>
      </c>
      <c r="E595" s="101"/>
      <c r="F595" s="26" t="s">
        <v>47</v>
      </c>
      <c r="G595" s="102">
        <v>0.72750000000000004</v>
      </c>
      <c r="H595" s="102"/>
      <c r="I595" s="103">
        <v>130</v>
      </c>
      <c r="J595" s="103"/>
      <c r="K595" s="29">
        <v>94.575000000000003</v>
      </c>
    </row>
    <row r="596" spans="1:11" ht="15" customHeight="1">
      <c r="A596" s="26" t="s">
        <v>514</v>
      </c>
      <c r="B596" s="100" t="s">
        <v>515</v>
      </c>
      <c r="C596" s="100"/>
      <c r="D596" s="101" t="s">
        <v>21</v>
      </c>
      <c r="E596" s="101"/>
      <c r="F596" s="26" t="s">
        <v>428</v>
      </c>
      <c r="G596" s="102">
        <v>364.94330000000002</v>
      </c>
      <c r="H596" s="102"/>
      <c r="I596" s="103">
        <v>0.7</v>
      </c>
      <c r="J596" s="103"/>
      <c r="K596" s="29">
        <v>255.46030999999999</v>
      </c>
    </row>
    <row r="597" spans="1:11" ht="21" customHeight="1">
      <c r="A597" s="26" t="s">
        <v>634</v>
      </c>
      <c r="B597" s="100" t="s">
        <v>635</v>
      </c>
      <c r="C597" s="100"/>
      <c r="D597" s="101" t="s">
        <v>21</v>
      </c>
      <c r="E597" s="101"/>
      <c r="F597" s="26" t="s">
        <v>47</v>
      </c>
      <c r="G597" s="102">
        <v>0.59719999999999995</v>
      </c>
      <c r="H597" s="102"/>
      <c r="I597" s="103">
        <v>100.61</v>
      </c>
      <c r="J597" s="103"/>
      <c r="K597" s="29">
        <v>60.084291999999998</v>
      </c>
    </row>
    <row r="598" spans="1:11" ht="15" customHeight="1">
      <c r="A598" s="4"/>
      <c r="B598" s="4"/>
      <c r="C598" s="4"/>
      <c r="D598" s="4"/>
      <c r="E598" s="4"/>
      <c r="F598" s="4"/>
      <c r="G598" s="95" t="s">
        <v>433</v>
      </c>
      <c r="H598" s="95"/>
      <c r="I598" s="95"/>
      <c r="J598" s="95"/>
      <c r="K598" s="30">
        <v>410.12</v>
      </c>
    </row>
    <row r="599" spans="1:11" ht="15" customHeight="1">
      <c r="A599" s="94" t="s">
        <v>434</v>
      </c>
      <c r="B599" s="94"/>
      <c r="C599" s="94"/>
      <c r="D599" s="99" t="s">
        <v>419</v>
      </c>
      <c r="E599" s="99"/>
      <c r="F599" s="25" t="s">
        <v>420</v>
      </c>
      <c r="G599" s="99" t="s">
        <v>421</v>
      </c>
      <c r="H599" s="99"/>
      <c r="I599" s="99" t="s">
        <v>422</v>
      </c>
      <c r="J599" s="99"/>
      <c r="K599" s="25" t="s">
        <v>423</v>
      </c>
    </row>
    <row r="600" spans="1:11" ht="21" customHeight="1">
      <c r="A600" s="26" t="s">
        <v>751</v>
      </c>
      <c r="B600" s="100" t="s">
        <v>752</v>
      </c>
      <c r="C600" s="100"/>
      <c r="D600" s="101" t="s">
        <v>21</v>
      </c>
      <c r="E600" s="101"/>
      <c r="F600" s="26" t="s">
        <v>216</v>
      </c>
      <c r="G600" s="102">
        <v>1.2501</v>
      </c>
      <c r="H600" s="102"/>
      <c r="I600" s="103">
        <v>21.49</v>
      </c>
      <c r="J600" s="103"/>
      <c r="K600" s="29">
        <v>26.864649</v>
      </c>
    </row>
    <row r="601" spans="1:11" ht="15" customHeight="1">
      <c r="A601" s="26" t="s">
        <v>437</v>
      </c>
      <c r="B601" s="100" t="s">
        <v>438</v>
      </c>
      <c r="C601" s="100"/>
      <c r="D601" s="101" t="s">
        <v>21</v>
      </c>
      <c r="E601" s="101"/>
      <c r="F601" s="26" t="s">
        <v>216</v>
      </c>
      <c r="G601" s="102">
        <v>1.9792000000000001</v>
      </c>
      <c r="H601" s="102"/>
      <c r="I601" s="103">
        <v>22.95</v>
      </c>
      <c r="J601" s="103"/>
      <c r="K601" s="29">
        <v>45.422640000000001</v>
      </c>
    </row>
    <row r="602" spans="1:11" ht="18" customHeight="1">
      <c r="A602" s="4"/>
      <c r="B602" s="4"/>
      <c r="C602" s="4"/>
      <c r="D602" s="4"/>
      <c r="E602" s="4"/>
      <c r="F602" s="4"/>
      <c r="G602" s="95" t="s">
        <v>439</v>
      </c>
      <c r="H602" s="95"/>
      <c r="I602" s="95"/>
      <c r="J602" s="95"/>
      <c r="K602" s="30">
        <v>72.28</v>
      </c>
    </row>
    <row r="603" spans="1:11" ht="15" customHeight="1">
      <c r="A603" s="4"/>
      <c r="B603" s="4"/>
      <c r="C603" s="4"/>
      <c r="D603" s="4"/>
      <c r="E603" s="4"/>
      <c r="F603" s="4"/>
      <c r="G603" s="96" t="s">
        <v>444</v>
      </c>
      <c r="H603" s="96"/>
      <c r="I603" s="96"/>
      <c r="J603" s="96"/>
      <c r="K603" s="9">
        <v>487.27</v>
      </c>
    </row>
    <row r="604" spans="1:11" ht="9.9499999999999993" customHeight="1">
      <c r="A604" s="4"/>
      <c r="B604" s="4"/>
      <c r="C604" s="4"/>
      <c r="D604" s="4"/>
      <c r="E604" s="4"/>
      <c r="F604" s="4"/>
      <c r="G604" s="92"/>
      <c r="H604" s="92"/>
      <c r="I604" s="92"/>
      <c r="J604" s="92"/>
      <c r="K604" s="92"/>
    </row>
    <row r="605" spans="1:11" ht="20.100000000000001" customHeight="1">
      <c r="A605" s="93" t="s">
        <v>922</v>
      </c>
      <c r="B605" s="93"/>
      <c r="C605" s="93"/>
      <c r="D605" s="93"/>
      <c r="E605" s="93"/>
      <c r="F605" s="93"/>
      <c r="G605" s="93"/>
      <c r="H605" s="93"/>
      <c r="I605" s="93"/>
      <c r="J605" s="93"/>
      <c r="K605" s="93"/>
    </row>
    <row r="606" spans="1:11" ht="15" customHeight="1">
      <c r="A606" s="94" t="s">
        <v>471</v>
      </c>
      <c r="B606" s="94"/>
      <c r="C606" s="94"/>
      <c r="D606" s="99" t="s">
        <v>419</v>
      </c>
      <c r="E606" s="99"/>
      <c r="F606" s="25" t="s">
        <v>420</v>
      </c>
      <c r="G606" s="99" t="s">
        <v>421</v>
      </c>
      <c r="H606" s="99"/>
      <c r="I606" s="99" t="s">
        <v>422</v>
      </c>
      <c r="J606" s="99"/>
      <c r="K606" s="25" t="s">
        <v>423</v>
      </c>
    </row>
    <row r="607" spans="1:11" ht="38.1" customHeight="1">
      <c r="A607" s="26" t="s">
        <v>915</v>
      </c>
      <c r="B607" s="100" t="s">
        <v>916</v>
      </c>
      <c r="C607" s="100"/>
      <c r="D607" s="101" t="s">
        <v>21</v>
      </c>
      <c r="E607" s="101"/>
      <c r="F607" s="26" t="s">
        <v>474</v>
      </c>
      <c r="G607" s="102">
        <v>0.6018</v>
      </c>
      <c r="H607" s="102"/>
      <c r="I607" s="103">
        <v>1.82</v>
      </c>
      <c r="J607" s="103"/>
      <c r="K607" s="29">
        <v>1.0952759999999999</v>
      </c>
    </row>
    <row r="608" spans="1:11" ht="38.1" customHeight="1">
      <c r="A608" s="26" t="s">
        <v>917</v>
      </c>
      <c r="B608" s="100" t="s">
        <v>918</v>
      </c>
      <c r="C608" s="100"/>
      <c r="D608" s="101" t="s">
        <v>21</v>
      </c>
      <c r="E608" s="101"/>
      <c r="F608" s="26" t="s">
        <v>477</v>
      </c>
      <c r="G608" s="102">
        <v>0.63819999999999999</v>
      </c>
      <c r="H608" s="102"/>
      <c r="I608" s="103">
        <v>5.89</v>
      </c>
      <c r="J608" s="103"/>
      <c r="K608" s="29">
        <v>3.7589980000000001</v>
      </c>
    </row>
    <row r="609" spans="1:11" ht="18" customHeight="1">
      <c r="A609" s="4"/>
      <c r="B609" s="4"/>
      <c r="C609" s="4"/>
      <c r="D609" s="4"/>
      <c r="E609" s="4"/>
      <c r="F609" s="4"/>
      <c r="G609" s="95" t="s">
        <v>486</v>
      </c>
      <c r="H609" s="95"/>
      <c r="I609" s="95"/>
      <c r="J609" s="95"/>
      <c r="K609" s="30">
        <v>4.8600000000000003</v>
      </c>
    </row>
    <row r="610" spans="1:11" ht="15" customHeight="1">
      <c r="A610" s="94" t="s">
        <v>418</v>
      </c>
      <c r="B610" s="94"/>
      <c r="C610" s="94"/>
      <c r="D610" s="99" t="s">
        <v>419</v>
      </c>
      <c r="E610" s="99"/>
      <c r="F610" s="25" t="s">
        <v>420</v>
      </c>
      <c r="G610" s="99" t="s">
        <v>421</v>
      </c>
      <c r="H610" s="99"/>
      <c r="I610" s="99" t="s">
        <v>422</v>
      </c>
      <c r="J610" s="99"/>
      <c r="K610" s="25" t="s">
        <v>423</v>
      </c>
    </row>
    <row r="611" spans="1:11" ht="21" customHeight="1">
      <c r="A611" s="26" t="s">
        <v>506</v>
      </c>
      <c r="B611" s="100" t="s">
        <v>507</v>
      </c>
      <c r="C611" s="100"/>
      <c r="D611" s="101" t="s">
        <v>21</v>
      </c>
      <c r="E611" s="101"/>
      <c r="F611" s="26" t="s">
        <v>47</v>
      </c>
      <c r="G611" s="102">
        <v>0.71189999999999998</v>
      </c>
      <c r="H611" s="102"/>
      <c r="I611" s="103">
        <v>130</v>
      </c>
      <c r="J611" s="103"/>
      <c r="K611" s="29">
        <v>92.546999999999997</v>
      </c>
    </row>
    <row r="612" spans="1:11" ht="15" customHeight="1">
      <c r="A612" s="26" t="s">
        <v>514</v>
      </c>
      <c r="B612" s="100" t="s">
        <v>515</v>
      </c>
      <c r="C612" s="100"/>
      <c r="D612" s="101" t="s">
        <v>21</v>
      </c>
      <c r="E612" s="101"/>
      <c r="F612" s="26" t="s">
        <v>428</v>
      </c>
      <c r="G612" s="102">
        <v>391.16629999999998</v>
      </c>
      <c r="H612" s="102"/>
      <c r="I612" s="103">
        <v>0.7</v>
      </c>
      <c r="J612" s="103"/>
      <c r="K612" s="29">
        <v>273.81641000000002</v>
      </c>
    </row>
    <row r="613" spans="1:11" ht="21" customHeight="1">
      <c r="A613" s="26" t="s">
        <v>634</v>
      </c>
      <c r="B613" s="100" t="s">
        <v>635</v>
      </c>
      <c r="C613" s="100"/>
      <c r="D613" s="101" t="s">
        <v>21</v>
      </c>
      <c r="E613" s="101"/>
      <c r="F613" s="26" t="s">
        <v>47</v>
      </c>
      <c r="G613" s="102">
        <v>0.5927</v>
      </c>
      <c r="H613" s="102"/>
      <c r="I613" s="103">
        <v>100.61</v>
      </c>
      <c r="J613" s="103"/>
      <c r="K613" s="29">
        <v>59.631546999999998</v>
      </c>
    </row>
    <row r="614" spans="1:11" ht="15" customHeight="1">
      <c r="A614" s="4"/>
      <c r="B614" s="4"/>
      <c r="C614" s="4"/>
      <c r="D614" s="4"/>
      <c r="E614" s="4"/>
      <c r="F614" s="4"/>
      <c r="G614" s="95" t="s">
        <v>433</v>
      </c>
      <c r="H614" s="95"/>
      <c r="I614" s="95"/>
      <c r="J614" s="95"/>
      <c r="K614" s="30">
        <v>426</v>
      </c>
    </row>
    <row r="615" spans="1:11" ht="15" customHeight="1">
      <c r="A615" s="94" t="s">
        <v>434</v>
      </c>
      <c r="B615" s="94"/>
      <c r="C615" s="94"/>
      <c r="D615" s="99" t="s">
        <v>419</v>
      </c>
      <c r="E615" s="99"/>
      <c r="F615" s="25" t="s">
        <v>420</v>
      </c>
      <c r="G615" s="99" t="s">
        <v>421</v>
      </c>
      <c r="H615" s="99"/>
      <c r="I615" s="99" t="s">
        <v>422</v>
      </c>
      <c r="J615" s="99"/>
      <c r="K615" s="25" t="s">
        <v>423</v>
      </c>
    </row>
    <row r="616" spans="1:11" ht="21" customHeight="1">
      <c r="A616" s="26" t="s">
        <v>751</v>
      </c>
      <c r="B616" s="100" t="s">
        <v>752</v>
      </c>
      <c r="C616" s="100"/>
      <c r="D616" s="101" t="s">
        <v>21</v>
      </c>
      <c r="E616" s="101"/>
      <c r="F616" s="26" t="s">
        <v>216</v>
      </c>
      <c r="G616" s="102">
        <v>1.24</v>
      </c>
      <c r="H616" s="102"/>
      <c r="I616" s="103">
        <v>21.49</v>
      </c>
      <c r="J616" s="103"/>
      <c r="K616" s="29">
        <v>26.647600000000001</v>
      </c>
    </row>
    <row r="617" spans="1:11" ht="15" customHeight="1">
      <c r="A617" s="26" t="s">
        <v>437</v>
      </c>
      <c r="B617" s="100" t="s">
        <v>438</v>
      </c>
      <c r="C617" s="100"/>
      <c r="D617" s="101" t="s">
        <v>21</v>
      </c>
      <c r="E617" s="101"/>
      <c r="F617" s="26" t="s">
        <v>216</v>
      </c>
      <c r="G617" s="102">
        <v>1.9633</v>
      </c>
      <c r="H617" s="102"/>
      <c r="I617" s="103">
        <v>22.95</v>
      </c>
      <c r="J617" s="103"/>
      <c r="K617" s="29">
        <v>45.057735000000001</v>
      </c>
    </row>
    <row r="618" spans="1:11" ht="18" customHeight="1">
      <c r="A618" s="4"/>
      <c r="B618" s="4"/>
      <c r="C618" s="4"/>
      <c r="D618" s="4"/>
      <c r="E618" s="4"/>
      <c r="F618" s="4"/>
      <c r="G618" s="95" t="s">
        <v>439</v>
      </c>
      <c r="H618" s="95"/>
      <c r="I618" s="95"/>
      <c r="J618" s="95"/>
      <c r="K618" s="30">
        <v>71.709999999999994</v>
      </c>
    </row>
    <row r="619" spans="1:11" ht="15" customHeight="1">
      <c r="A619" s="4"/>
      <c r="B619" s="4"/>
      <c r="C619" s="4"/>
      <c r="D619" s="4"/>
      <c r="E619" s="4"/>
      <c r="F619" s="4"/>
      <c r="G619" s="96" t="s">
        <v>444</v>
      </c>
      <c r="H619" s="96"/>
      <c r="I619" s="96"/>
      <c r="J619" s="96"/>
      <c r="K619" s="9">
        <v>502.51</v>
      </c>
    </row>
    <row r="620" spans="1:11" ht="9.9499999999999993" customHeight="1">
      <c r="A620" s="4"/>
      <c r="B620" s="4"/>
      <c r="C620" s="4"/>
      <c r="D620" s="4"/>
      <c r="E620" s="4"/>
      <c r="F620" s="4"/>
      <c r="G620" s="92"/>
      <c r="H620" s="92"/>
      <c r="I620" s="92"/>
      <c r="J620" s="92"/>
      <c r="K620" s="92"/>
    </row>
    <row r="621" spans="1:11" ht="20.100000000000001" customHeight="1">
      <c r="A621" s="93" t="s">
        <v>923</v>
      </c>
      <c r="B621" s="93"/>
      <c r="C621" s="93"/>
      <c r="D621" s="93"/>
      <c r="E621" s="93"/>
      <c r="F621" s="93"/>
      <c r="G621" s="93"/>
      <c r="H621" s="93"/>
      <c r="I621" s="93"/>
      <c r="J621" s="93"/>
      <c r="K621" s="93"/>
    </row>
    <row r="622" spans="1:11" ht="15" customHeight="1">
      <c r="A622" s="94" t="s">
        <v>471</v>
      </c>
      <c r="B622" s="94"/>
      <c r="C622" s="94"/>
      <c r="D622" s="99" t="s">
        <v>419</v>
      </c>
      <c r="E622" s="99"/>
      <c r="F622" s="25" t="s">
        <v>420</v>
      </c>
      <c r="G622" s="99" t="s">
        <v>421</v>
      </c>
      <c r="H622" s="99"/>
      <c r="I622" s="99" t="s">
        <v>422</v>
      </c>
      <c r="J622" s="99"/>
      <c r="K622" s="25" t="s">
        <v>423</v>
      </c>
    </row>
    <row r="623" spans="1:11" ht="38.1" customHeight="1">
      <c r="A623" s="26" t="s">
        <v>915</v>
      </c>
      <c r="B623" s="100" t="s">
        <v>916</v>
      </c>
      <c r="C623" s="100"/>
      <c r="D623" s="101" t="s">
        <v>21</v>
      </c>
      <c r="E623" s="101"/>
      <c r="F623" s="26" t="s">
        <v>474</v>
      </c>
      <c r="G623" s="102">
        <v>0.6462</v>
      </c>
      <c r="H623" s="102"/>
      <c r="I623" s="103">
        <v>1.82</v>
      </c>
      <c r="J623" s="103"/>
      <c r="K623" s="29">
        <v>1.1760839999999999</v>
      </c>
    </row>
    <row r="624" spans="1:11" ht="38.1" customHeight="1">
      <c r="A624" s="26" t="s">
        <v>917</v>
      </c>
      <c r="B624" s="100" t="s">
        <v>918</v>
      </c>
      <c r="C624" s="100"/>
      <c r="D624" s="101" t="s">
        <v>21</v>
      </c>
      <c r="E624" s="101"/>
      <c r="F624" s="26" t="s">
        <v>477</v>
      </c>
      <c r="G624" s="102">
        <v>0.68530000000000002</v>
      </c>
      <c r="H624" s="102"/>
      <c r="I624" s="103">
        <v>5.89</v>
      </c>
      <c r="J624" s="103"/>
      <c r="K624" s="29">
        <v>4.0364170000000001</v>
      </c>
    </row>
    <row r="625" spans="1:11" ht="18" customHeight="1">
      <c r="A625" s="4"/>
      <c r="B625" s="4"/>
      <c r="C625" s="4"/>
      <c r="D625" s="4"/>
      <c r="E625" s="4"/>
      <c r="F625" s="4"/>
      <c r="G625" s="95" t="s">
        <v>486</v>
      </c>
      <c r="H625" s="95"/>
      <c r="I625" s="95"/>
      <c r="J625" s="95"/>
      <c r="K625" s="30">
        <v>5.22</v>
      </c>
    </row>
    <row r="626" spans="1:11" ht="15" customHeight="1">
      <c r="A626" s="94" t="s">
        <v>418</v>
      </c>
      <c r="B626" s="94"/>
      <c r="C626" s="94"/>
      <c r="D626" s="99" t="s">
        <v>419</v>
      </c>
      <c r="E626" s="99"/>
      <c r="F626" s="25" t="s">
        <v>420</v>
      </c>
      <c r="G626" s="99" t="s">
        <v>421</v>
      </c>
      <c r="H626" s="99"/>
      <c r="I626" s="99" t="s">
        <v>422</v>
      </c>
      <c r="J626" s="99"/>
      <c r="K626" s="25" t="s">
        <v>423</v>
      </c>
    </row>
    <row r="627" spans="1:11" ht="21" customHeight="1">
      <c r="A627" s="26" t="s">
        <v>506</v>
      </c>
      <c r="B627" s="100" t="s">
        <v>507</v>
      </c>
      <c r="C627" s="100"/>
      <c r="D627" s="101" t="s">
        <v>21</v>
      </c>
      <c r="E627" s="101"/>
      <c r="F627" s="26" t="s">
        <v>47</v>
      </c>
      <c r="G627" s="102">
        <v>0.83250000000000002</v>
      </c>
      <c r="H627" s="102"/>
      <c r="I627" s="103">
        <v>130</v>
      </c>
      <c r="J627" s="103"/>
      <c r="K627" s="29">
        <v>108.22499999999999</v>
      </c>
    </row>
    <row r="628" spans="1:11" ht="15" customHeight="1">
      <c r="A628" s="26" t="s">
        <v>514</v>
      </c>
      <c r="B628" s="100" t="s">
        <v>515</v>
      </c>
      <c r="C628" s="100"/>
      <c r="D628" s="101" t="s">
        <v>21</v>
      </c>
      <c r="E628" s="101"/>
      <c r="F628" s="26" t="s">
        <v>428</v>
      </c>
      <c r="G628" s="102">
        <v>213.45310000000001</v>
      </c>
      <c r="H628" s="102"/>
      <c r="I628" s="103">
        <v>0.7</v>
      </c>
      <c r="J628" s="103"/>
      <c r="K628" s="29">
        <v>149.41717</v>
      </c>
    </row>
    <row r="629" spans="1:11" ht="21" customHeight="1">
      <c r="A629" s="26" t="s">
        <v>634</v>
      </c>
      <c r="B629" s="100" t="s">
        <v>635</v>
      </c>
      <c r="C629" s="100"/>
      <c r="D629" s="101" t="s">
        <v>21</v>
      </c>
      <c r="E629" s="101"/>
      <c r="F629" s="26" t="s">
        <v>47</v>
      </c>
      <c r="G629" s="102">
        <v>0.58209999999999995</v>
      </c>
      <c r="H629" s="102"/>
      <c r="I629" s="103">
        <v>100.61</v>
      </c>
      <c r="J629" s="103"/>
      <c r="K629" s="29">
        <v>58.565080999999999</v>
      </c>
    </row>
    <row r="630" spans="1:11" ht="15" customHeight="1">
      <c r="A630" s="4"/>
      <c r="B630" s="4"/>
      <c r="C630" s="4"/>
      <c r="D630" s="4"/>
      <c r="E630" s="4"/>
      <c r="F630" s="4"/>
      <c r="G630" s="95" t="s">
        <v>433</v>
      </c>
      <c r="H630" s="95"/>
      <c r="I630" s="95"/>
      <c r="J630" s="95"/>
      <c r="K630" s="30">
        <v>316.22000000000003</v>
      </c>
    </row>
    <row r="631" spans="1:11" ht="15" customHeight="1">
      <c r="A631" s="94" t="s">
        <v>434</v>
      </c>
      <c r="B631" s="94"/>
      <c r="C631" s="94"/>
      <c r="D631" s="99" t="s">
        <v>419</v>
      </c>
      <c r="E631" s="99"/>
      <c r="F631" s="25" t="s">
        <v>420</v>
      </c>
      <c r="G631" s="99" t="s">
        <v>421</v>
      </c>
      <c r="H631" s="99"/>
      <c r="I631" s="99" t="s">
        <v>422</v>
      </c>
      <c r="J631" s="99"/>
      <c r="K631" s="25" t="s">
        <v>423</v>
      </c>
    </row>
    <row r="632" spans="1:11" ht="21" customHeight="1">
      <c r="A632" s="26" t="s">
        <v>751</v>
      </c>
      <c r="B632" s="100" t="s">
        <v>752</v>
      </c>
      <c r="C632" s="100"/>
      <c r="D632" s="101" t="s">
        <v>21</v>
      </c>
      <c r="E632" s="101"/>
      <c r="F632" s="26" t="s">
        <v>216</v>
      </c>
      <c r="G632" s="102">
        <v>1.3314999999999999</v>
      </c>
      <c r="H632" s="102"/>
      <c r="I632" s="103">
        <v>21.49</v>
      </c>
      <c r="J632" s="103"/>
      <c r="K632" s="29">
        <v>28.613935000000001</v>
      </c>
    </row>
    <row r="633" spans="1:11" ht="15" customHeight="1">
      <c r="A633" s="26" t="s">
        <v>437</v>
      </c>
      <c r="B633" s="100" t="s">
        <v>438</v>
      </c>
      <c r="C633" s="100"/>
      <c r="D633" s="101" t="s">
        <v>21</v>
      </c>
      <c r="E633" s="101"/>
      <c r="F633" s="26" t="s">
        <v>216</v>
      </c>
      <c r="G633" s="102">
        <v>2.1057999999999999</v>
      </c>
      <c r="H633" s="102"/>
      <c r="I633" s="103">
        <v>22.95</v>
      </c>
      <c r="J633" s="103"/>
      <c r="K633" s="29">
        <v>48.328110000000002</v>
      </c>
    </row>
    <row r="634" spans="1:11" ht="18" customHeight="1">
      <c r="A634" s="4"/>
      <c r="B634" s="4"/>
      <c r="C634" s="4"/>
      <c r="D634" s="4"/>
      <c r="E634" s="4"/>
      <c r="F634" s="4"/>
      <c r="G634" s="95" t="s">
        <v>439</v>
      </c>
      <c r="H634" s="95"/>
      <c r="I634" s="95"/>
      <c r="J634" s="95"/>
      <c r="K634" s="30">
        <v>76.94</v>
      </c>
    </row>
    <row r="635" spans="1:11" ht="15" customHeight="1">
      <c r="A635" s="4"/>
      <c r="B635" s="4"/>
      <c r="C635" s="4"/>
      <c r="D635" s="4"/>
      <c r="E635" s="4"/>
      <c r="F635" s="4"/>
      <c r="G635" s="96" t="s">
        <v>444</v>
      </c>
      <c r="H635" s="96"/>
      <c r="I635" s="96"/>
      <c r="J635" s="96"/>
      <c r="K635" s="9">
        <v>398.32</v>
      </c>
    </row>
    <row r="636" spans="1:11" ht="9.9499999999999993" customHeight="1">
      <c r="A636" s="4"/>
      <c r="B636" s="4"/>
      <c r="C636" s="4"/>
      <c r="D636" s="4"/>
      <c r="E636" s="4"/>
      <c r="F636" s="4"/>
      <c r="G636" s="92"/>
      <c r="H636" s="92"/>
      <c r="I636" s="92"/>
      <c r="J636" s="92"/>
      <c r="K636" s="92"/>
    </row>
    <row r="637" spans="1:11" ht="20.100000000000001" customHeight="1">
      <c r="A637" s="93" t="s">
        <v>924</v>
      </c>
      <c r="B637" s="93"/>
      <c r="C637" s="93"/>
      <c r="D637" s="93"/>
      <c r="E637" s="93"/>
      <c r="F637" s="93"/>
      <c r="G637" s="93"/>
      <c r="H637" s="93"/>
      <c r="I637" s="93"/>
      <c r="J637" s="93"/>
      <c r="K637" s="93"/>
    </row>
    <row r="638" spans="1:11" ht="15" customHeight="1">
      <c r="A638" s="94" t="s">
        <v>440</v>
      </c>
      <c r="B638" s="94"/>
      <c r="C638" s="94"/>
      <c r="D638" s="99" t="s">
        <v>419</v>
      </c>
      <c r="E638" s="99"/>
      <c r="F638" s="25" t="s">
        <v>420</v>
      </c>
      <c r="G638" s="99" t="s">
        <v>421</v>
      </c>
      <c r="H638" s="99"/>
      <c r="I638" s="99" t="s">
        <v>422</v>
      </c>
      <c r="J638" s="99"/>
      <c r="K638" s="25" t="s">
        <v>423</v>
      </c>
    </row>
    <row r="639" spans="1:11" ht="38.1" customHeight="1">
      <c r="A639" s="26" t="s">
        <v>925</v>
      </c>
      <c r="B639" s="100" t="s">
        <v>926</v>
      </c>
      <c r="C639" s="100"/>
      <c r="D639" s="101" t="s">
        <v>21</v>
      </c>
      <c r="E639" s="101"/>
      <c r="F639" s="26" t="s">
        <v>216</v>
      </c>
      <c r="G639" s="102">
        <v>1</v>
      </c>
      <c r="H639" s="102"/>
      <c r="I639" s="103">
        <v>0.85</v>
      </c>
      <c r="J639" s="103"/>
      <c r="K639" s="29">
        <v>0.85</v>
      </c>
    </row>
    <row r="640" spans="1:11" ht="38.1" customHeight="1">
      <c r="A640" s="26" t="s">
        <v>927</v>
      </c>
      <c r="B640" s="100" t="s">
        <v>928</v>
      </c>
      <c r="C640" s="100"/>
      <c r="D640" s="101" t="s">
        <v>21</v>
      </c>
      <c r="E640" s="101"/>
      <c r="F640" s="26" t="s">
        <v>216</v>
      </c>
      <c r="G640" s="102">
        <v>1</v>
      </c>
      <c r="H640" s="102"/>
      <c r="I640" s="103">
        <v>0.19</v>
      </c>
      <c r="J640" s="103"/>
      <c r="K640" s="29">
        <v>0.19</v>
      </c>
    </row>
    <row r="641" spans="1:11" ht="15" customHeight="1">
      <c r="A641" s="4"/>
      <c r="B641" s="4"/>
      <c r="C641" s="4"/>
      <c r="D641" s="4"/>
      <c r="E641" s="4"/>
      <c r="F641" s="4"/>
      <c r="G641" s="95" t="s">
        <v>443</v>
      </c>
      <c r="H641" s="95"/>
      <c r="I641" s="95"/>
      <c r="J641" s="95"/>
      <c r="K641" s="30">
        <v>1.04</v>
      </c>
    </row>
    <row r="642" spans="1:11" ht="15" customHeight="1">
      <c r="A642" s="4"/>
      <c r="B642" s="4"/>
      <c r="C642" s="4"/>
      <c r="D642" s="4"/>
      <c r="E642" s="4"/>
      <c r="F642" s="4"/>
      <c r="G642" s="96" t="s">
        <v>444</v>
      </c>
      <c r="H642" s="96"/>
      <c r="I642" s="96"/>
      <c r="J642" s="96"/>
      <c r="K642" s="9">
        <v>1.04</v>
      </c>
    </row>
    <row r="643" spans="1:11" ht="9.9499999999999993" customHeight="1">
      <c r="A643" s="4"/>
      <c r="B643" s="4"/>
      <c r="C643" s="4"/>
      <c r="D643" s="4"/>
      <c r="E643" s="4"/>
      <c r="F643" s="4"/>
      <c r="G643" s="92"/>
      <c r="H643" s="92"/>
      <c r="I643" s="92"/>
      <c r="J643" s="92"/>
      <c r="K643" s="92"/>
    </row>
    <row r="644" spans="1:11" ht="20.100000000000001" customHeight="1">
      <c r="A644" s="93" t="s">
        <v>929</v>
      </c>
      <c r="B644" s="93"/>
      <c r="C644" s="93"/>
      <c r="D644" s="93"/>
      <c r="E644" s="93"/>
      <c r="F644" s="93"/>
      <c r="G644" s="93"/>
      <c r="H644" s="93"/>
      <c r="I644" s="93"/>
      <c r="J644" s="93"/>
      <c r="K644" s="93"/>
    </row>
    <row r="645" spans="1:11" ht="15" customHeight="1">
      <c r="A645" s="94" t="s">
        <v>440</v>
      </c>
      <c r="B645" s="94"/>
      <c r="C645" s="94"/>
      <c r="D645" s="99" t="s">
        <v>419</v>
      </c>
      <c r="E645" s="99"/>
      <c r="F645" s="25" t="s">
        <v>420</v>
      </c>
      <c r="G645" s="99" t="s">
        <v>421</v>
      </c>
      <c r="H645" s="99"/>
      <c r="I645" s="99" t="s">
        <v>422</v>
      </c>
      <c r="J645" s="99"/>
      <c r="K645" s="25" t="s">
        <v>423</v>
      </c>
    </row>
    <row r="646" spans="1:11" ht="38.1" customHeight="1">
      <c r="A646" s="26" t="s">
        <v>925</v>
      </c>
      <c r="B646" s="100" t="s">
        <v>926</v>
      </c>
      <c r="C646" s="100"/>
      <c r="D646" s="101" t="s">
        <v>21</v>
      </c>
      <c r="E646" s="101"/>
      <c r="F646" s="26" t="s">
        <v>216</v>
      </c>
      <c r="G646" s="102">
        <v>1</v>
      </c>
      <c r="H646" s="102"/>
      <c r="I646" s="103">
        <v>0.85</v>
      </c>
      <c r="J646" s="103"/>
      <c r="K646" s="29">
        <v>0.85</v>
      </c>
    </row>
    <row r="647" spans="1:11" ht="38.1" customHeight="1">
      <c r="A647" s="26" t="s">
        <v>927</v>
      </c>
      <c r="B647" s="100" t="s">
        <v>928</v>
      </c>
      <c r="C647" s="100"/>
      <c r="D647" s="101" t="s">
        <v>21</v>
      </c>
      <c r="E647" s="101"/>
      <c r="F647" s="26" t="s">
        <v>216</v>
      </c>
      <c r="G647" s="102">
        <v>1</v>
      </c>
      <c r="H647" s="102"/>
      <c r="I647" s="103">
        <v>0.19</v>
      </c>
      <c r="J647" s="103"/>
      <c r="K647" s="29">
        <v>0.19</v>
      </c>
    </row>
    <row r="648" spans="1:11" ht="38.1" customHeight="1">
      <c r="A648" s="26" t="s">
        <v>930</v>
      </c>
      <c r="B648" s="100" t="s">
        <v>931</v>
      </c>
      <c r="C648" s="100"/>
      <c r="D648" s="101" t="s">
        <v>21</v>
      </c>
      <c r="E648" s="101"/>
      <c r="F648" s="26" t="s">
        <v>216</v>
      </c>
      <c r="G648" s="102">
        <v>1</v>
      </c>
      <c r="H648" s="102"/>
      <c r="I648" s="103">
        <v>1.07</v>
      </c>
      <c r="J648" s="103"/>
      <c r="K648" s="29">
        <v>1.07</v>
      </c>
    </row>
    <row r="649" spans="1:11" ht="45.95" customHeight="1">
      <c r="A649" s="26" t="s">
        <v>932</v>
      </c>
      <c r="B649" s="100" t="s">
        <v>933</v>
      </c>
      <c r="C649" s="100"/>
      <c r="D649" s="101" t="s">
        <v>21</v>
      </c>
      <c r="E649" s="101"/>
      <c r="F649" s="26" t="s">
        <v>216</v>
      </c>
      <c r="G649" s="102">
        <v>1</v>
      </c>
      <c r="H649" s="102"/>
      <c r="I649" s="103">
        <v>9.42</v>
      </c>
      <c r="J649" s="103"/>
      <c r="K649" s="29">
        <v>9.42</v>
      </c>
    </row>
    <row r="650" spans="1:11" ht="15" customHeight="1">
      <c r="A650" s="4"/>
      <c r="B650" s="4"/>
      <c r="C650" s="4"/>
      <c r="D650" s="4"/>
      <c r="E650" s="4"/>
      <c r="F650" s="4"/>
      <c r="G650" s="95" t="s">
        <v>443</v>
      </c>
      <c r="H650" s="95"/>
      <c r="I650" s="95"/>
      <c r="J650" s="95"/>
      <c r="K650" s="30">
        <v>11.53</v>
      </c>
    </row>
    <row r="651" spans="1:11" ht="15" customHeight="1">
      <c r="A651" s="4"/>
      <c r="B651" s="4"/>
      <c r="C651" s="4"/>
      <c r="D651" s="4"/>
      <c r="E651" s="4"/>
      <c r="F651" s="4"/>
      <c r="G651" s="96" t="s">
        <v>444</v>
      </c>
      <c r="H651" s="96"/>
      <c r="I651" s="96"/>
      <c r="J651" s="96"/>
      <c r="K651" s="9">
        <v>11.53</v>
      </c>
    </row>
    <row r="652" spans="1:11" ht="9.9499999999999993" customHeight="1">
      <c r="A652" s="4"/>
      <c r="B652" s="4"/>
      <c r="C652" s="4"/>
      <c r="D652" s="4"/>
      <c r="E652" s="4"/>
      <c r="F652" s="4"/>
      <c r="G652" s="92"/>
      <c r="H652" s="92"/>
      <c r="I652" s="92"/>
      <c r="J652" s="92"/>
      <c r="K652" s="92"/>
    </row>
    <row r="653" spans="1:11" ht="20.100000000000001" customHeight="1">
      <c r="A653" s="93" t="s">
        <v>934</v>
      </c>
      <c r="B653" s="93"/>
      <c r="C653" s="93"/>
      <c r="D653" s="93"/>
      <c r="E653" s="93"/>
      <c r="F653" s="93"/>
      <c r="G653" s="93"/>
      <c r="H653" s="93"/>
      <c r="I653" s="93"/>
      <c r="J653" s="93"/>
      <c r="K653" s="93"/>
    </row>
    <row r="654" spans="1:11" ht="15" customHeight="1">
      <c r="A654" s="94" t="s">
        <v>613</v>
      </c>
      <c r="B654" s="94"/>
      <c r="C654" s="94"/>
      <c r="D654" s="99" t="s">
        <v>419</v>
      </c>
      <c r="E654" s="99"/>
      <c r="F654" s="25" t="s">
        <v>420</v>
      </c>
      <c r="G654" s="99" t="s">
        <v>421</v>
      </c>
      <c r="H654" s="99"/>
      <c r="I654" s="99" t="s">
        <v>422</v>
      </c>
      <c r="J654" s="99"/>
      <c r="K654" s="25" t="s">
        <v>423</v>
      </c>
    </row>
    <row r="655" spans="1:11" ht="29.1" customHeight="1">
      <c r="A655" s="26" t="s">
        <v>935</v>
      </c>
      <c r="B655" s="100" t="s">
        <v>936</v>
      </c>
      <c r="C655" s="100"/>
      <c r="D655" s="101" t="s">
        <v>21</v>
      </c>
      <c r="E655" s="101"/>
      <c r="F655" s="26" t="s">
        <v>38</v>
      </c>
      <c r="G655" s="102">
        <v>6.3999999999999997E-5</v>
      </c>
      <c r="H655" s="102"/>
      <c r="I655" s="103">
        <v>12965.9</v>
      </c>
      <c r="J655" s="103"/>
      <c r="K655" s="29">
        <v>0.82981760000000004</v>
      </c>
    </row>
    <row r="656" spans="1:11" ht="15" customHeight="1">
      <c r="A656" s="4"/>
      <c r="B656" s="4"/>
      <c r="C656" s="4"/>
      <c r="D656" s="4"/>
      <c r="E656" s="4"/>
      <c r="F656" s="4"/>
      <c r="G656" s="95" t="s">
        <v>617</v>
      </c>
      <c r="H656" s="95"/>
      <c r="I656" s="95"/>
      <c r="J656" s="95"/>
      <c r="K656" s="30">
        <v>0.83</v>
      </c>
    </row>
    <row r="657" spans="1:11" ht="15" customHeight="1">
      <c r="A657" s="94" t="s">
        <v>418</v>
      </c>
      <c r="B657" s="94"/>
      <c r="C657" s="94"/>
      <c r="D657" s="99" t="s">
        <v>419</v>
      </c>
      <c r="E657" s="99"/>
      <c r="F657" s="25" t="s">
        <v>420</v>
      </c>
      <c r="G657" s="99" t="s">
        <v>421</v>
      </c>
      <c r="H657" s="99"/>
      <c r="I657" s="99" t="s">
        <v>422</v>
      </c>
      <c r="J657" s="99"/>
      <c r="K657" s="25" t="s">
        <v>423</v>
      </c>
    </row>
    <row r="658" spans="1:11" ht="29.1" customHeight="1">
      <c r="A658" s="26" t="s">
        <v>937</v>
      </c>
      <c r="B658" s="100" t="s">
        <v>938</v>
      </c>
      <c r="C658" s="100"/>
      <c r="D658" s="101" t="s">
        <v>21</v>
      </c>
      <c r="E658" s="101"/>
      <c r="F658" s="26" t="s">
        <v>38</v>
      </c>
      <c r="G658" s="102">
        <v>6.3999999999999997E-5</v>
      </c>
      <c r="H658" s="102"/>
      <c r="I658" s="103">
        <v>565.85</v>
      </c>
      <c r="J658" s="103"/>
      <c r="K658" s="29">
        <v>3.6214400000000001E-2</v>
      </c>
    </row>
    <row r="659" spans="1:11" ht="15" customHeight="1">
      <c r="A659" s="4"/>
      <c r="B659" s="4"/>
      <c r="C659" s="4"/>
      <c r="D659" s="4"/>
      <c r="E659" s="4"/>
      <c r="F659" s="4"/>
      <c r="G659" s="95" t="s">
        <v>433</v>
      </c>
      <c r="H659" s="95"/>
      <c r="I659" s="95"/>
      <c r="J659" s="95"/>
      <c r="K659" s="30">
        <v>0.04</v>
      </c>
    </row>
    <row r="660" spans="1:11" ht="15" customHeight="1">
      <c r="A660" s="4"/>
      <c r="B660" s="4"/>
      <c r="C660" s="4"/>
      <c r="D660" s="4"/>
      <c r="E660" s="4"/>
      <c r="F660" s="4"/>
      <c r="G660" s="96" t="s">
        <v>444</v>
      </c>
      <c r="H660" s="96"/>
      <c r="I660" s="96"/>
      <c r="J660" s="96"/>
      <c r="K660" s="9">
        <v>0.85</v>
      </c>
    </row>
    <row r="661" spans="1:11" ht="9.9499999999999993" customHeight="1">
      <c r="A661" s="4"/>
      <c r="B661" s="4"/>
      <c r="C661" s="4"/>
      <c r="D661" s="4"/>
      <c r="E661" s="4"/>
      <c r="F661" s="4"/>
      <c r="G661" s="92"/>
      <c r="H661" s="92"/>
      <c r="I661" s="92"/>
      <c r="J661" s="92"/>
      <c r="K661" s="92"/>
    </row>
    <row r="662" spans="1:11" ht="20.100000000000001" customHeight="1">
      <c r="A662" s="93" t="s">
        <v>939</v>
      </c>
      <c r="B662" s="93"/>
      <c r="C662" s="93"/>
      <c r="D662" s="93"/>
      <c r="E662" s="93"/>
      <c r="F662" s="93"/>
      <c r="G662" s="93"/>
      <c r="H662" s="93"/>
      <c r="I662" s="93"/>
      <c r="J662" s="93"/>
      <c r="K662" s="93"/>
    </row>
    <row r="663" spans="1:11" ht="15" customHeight="1">
      <c r="A663" s="94" t="s">
        <v>613</v>
      </c>
      <c r="B663" s="94"/>
      <c r="C663" s="94"/>
      <c r="D663" s="99" t="s">
        <v>419</v>
      </c>
      <c r="E663" s="99"/>
      <c r="F663" s="25" t="s">
        <v>420</v>
      </c>
      <c r="G663" s="99" t="s">
        <v>421</v>
      </c>
      <c r="H663" s="99"/>
      <c r="I663" s="99" t="s">
        <v>422</v>
      </c>
      <c r="J663" s="99"/>
      <c r="K663" s="25" t="s">
        <v>423</v>
      </c>
    </row>
    <row r="664" spans="1:11" ht="29.1" customHeight="1">
      <c r="A664" s="26" t="s">
        <v>935</v>
      </c>
      <c r="B664" s="100" t="s">
        <v>936</v>
      </c>
      <c r="C664" s="100"/>
      <c r="D664" s="101" t="s">
        <v>21</v>
      </c>
      <c r="E664" s="101"/>
      <c r="F664" s="26" t="s">
        <v>38</v>
      </c>
      <c r="G664" s="102">
        <v>1.4800000000000001E-5</v>
      </c>
      <c r="H664" s="102"/>
      <c r="I664" s="103">
        <v>12965.9</v>
      </c>
      <c r="J664" s="103"/>
      <c r="K664" s="29">
        <v>0.19189532000000001</v>
      </c>
    </row>
    <row r="665" spans="1:11" ht="15" customHeight="1">
      <c r="A665" s="4"/>
      <c r="B665" s="4"/>
      <c r="C665" s="4"/>
      <c r="D665" s="4"/>
      <c r="E665" s="4"/>
      <c r="F665" s="4"/>
      <c r="G665" s="95" t="s">
        <v>617</v>
      </c>
      <c r="H665" s="95"/>
      <c r="I665" s="95"/>
      <c r="J665" s="95"/>
      <c r="K665" s="30">
        <v>0.19</v>
      </c>
    </row>
    <row r="666" spans="1:11" ht="15" customHeight="1">
      <c r="A666" s="4"/>
      <c r="B666" s="4"/>
      <c r="C666" s="4"/>
      <c r="D666" s="4"/>
      <c r="E666" s="4"/>
      <c r="F666" s="4"/>
      <c r="G666" s="96" t="s">
        <v>444</v>
      </c>
      <c r="H666" s="96"/>
      <c r="I666" s="96"/>
      <c r="J666" s="96"/>
      <c r="K666" s="9">
        <v>0.19</v>
      </c>
    </row>
    <row r="667" spans="1:11" ht="9.9499999999999993" customHeight="1">
      <c r="A667" s="4"/>
      <c r="B667" s="4"/>
      <c r="C667" s="4"/>
      <c r="D667" s="4"/>
      <c r="E667" s="4"/>
      <c r="F667" s="4"/>
      <c r="G667" s="92"/>
      <c r="H667" s="92"/>
      <c r="I667" s="92"/>
      <c r="J667" s="92"/>
      <c r="K667" s="92"/>
    </row>
    <row r="668" spans="1:11" ht="20.100000000000001" customHeight="1">
      <c r="A668" s="93" t="s">
        <v>940</v>
      </c>
      <c r="B668" s="93"/>
      <c r="C668" s="93"/>
      <c r="D668" s="93"/>
      <c r="E668" s="93"/>
      <c r="F668" s="93"/>
      <c r="G668" s="93"/>
      <c r="H668" s="93"/>
      <c r="I668" s="93"/>
      <c r="J668" s="93"/>
      <c r="K668" s="93"/>
    </row>
    <row r="669" spans="1:11" ht="15" customHeight="1">
      <c r="A669" s="94" t="s">
        <v>613</v>
      </c>
      <c r="B669" s="94"/>
      <c r="C669" s="94"/>
      <c r="D669" s="99" t="s">
        <v>419</v>
      </c>
      <c r="E669" s="99"/>
      <c r="F669" s="25" t="s">
        <v>420</v>
      </c>
      <c r="G669" s="99" t="s">
        <v>421</v>
      </c>
      <c r="H669" s="99"/>
      <c r="I669" s="99" t="s">
        <v>422</v>
      </c>
      <c r="J669" s="99"/>
      <c r="K669" s="25" t="s">
        <v>423</v>
      </c>
    </row>
    <row r="670" spans="1:11" ht="29.1" customHeight="1">
      <c r="A670" s="26" t="s">
        <v>935</v>
      </c>
      <c r="B670" s="100" t="s">
        <v>936</v>
      </c>
      <c r="C670" s="100"/>
      <c r="D670" s="101" t="s">
        <v>21</v>
      </c>
      <c r="E670" s="101"/>
      <c r="F670" s="26" t="s">
        <v>38</v>
      </c>
      <c r="G670" s="102">
        <v>8.0000000000000007E-5</v>
      </c>
      <c r="H670" s="102"/>
      <c r="I670" s="103">
        <v>12965.9</v>
      </c>
      <c r="J670" s="103"/>
      <c r="K670" s="29">
        <v>1.037272</v>
      </c>
    </row>
    <row r="671" spans="1:11" ht="15" customHeight="1">
      <c r="A671" s="4"/>
      <c r="B671" s="4"/>
      <c r="C671" s="4"/>
      <c r="D671" s="4"/>
      <c r="E671" s="4"/>
      <c r="F671" s="4"/>
      <c r="G671" s="95" t="s">
        <v>617</v>
      </c>
      <c r="H671" s="95"/>
      <c r="I671" s="95"/>
      <c r="J671" s="95"/>
      <c r="K671" s="30">
        <v>1.04</v>
      </c>
    </row>
    <row r="672" spans="1:11" ht="15" customHeight="1">
      <c r="A672" s="94" t="s">
        <v>418</v>
      </c>
      <c r="B672" s="94"/>
      <c r="C672" s="94"/>
      <c r="D672" s="99" t="s">
        <v>419</v>
      </c>
      <c r="E672" s="99"/>
      <c r="F672" s="25" t="s">
        <v>420</v>
      </c>
      <c r="G672" s="99" t="s">
        <v>421</v>
      </c>
      <c r="H672" s="99"/>
      <c r="I672" s="99" t="s">
        <v>422</v>
      </c>
      <c r="J672" s="99"/>
      <c r="K672" s="25" t="s">
        <v>423</v>
      </c>
    </row>
    <row r="673" spans="1:11" ht="29.1" customHeight="1">
      <c r="A673" s="26" t="s">
        <v>937</v>
      </c>
      <c r="B673" s="100" t="s">
        <v>938</v>
      </c>
      <c r="C673" s="100"/>
      <c r="D673" s="101" t="s">
        <v>21</v>
      </c>
      <c r="E673" s="101"/>
      <c r="F673" s="26" t="s">
        <v>38</v>
      </c>
      <c r="G673" s="102">
        <v>8.0000000000000007E-5</v>
      </c>
      <c r="H673" s="102"/>
      <c r="I673" s="103">
        <v>565.85</v>
      </c>
      <c r="J673" s="103"/>
      <c r="K673" s="29">
        <v>4.5268000000000003E-2</v>
      </c>
    </row>
    <row r="674" spans="1:11" ht="15" customHeight="1">
      <c r="A674" s="4"/>
      <c r="B674" s="4"/>
      <c r="C674" s="4"/>
      <c r="D674" s="4"/>
      <c r="E674" s="4"/>
      <c r="F674" s="4"/>
      <c r="G674" s="95" t="s">
        <v>433</v>
      </c>
      <c r="H674" s="95"/>
      <c r="I674" s="95"/>
      <c r="J674" s="95"/>
      <c r="K674" s="30">
        <v>0.05</v>
      </c>
    </row>
    <row r="675" spans="1:11" ht="15" customHeight="1">
      <c r="A675" s="4"/>
      <c r="B675" s="4"/>
      <c r="C675" s="4"/>
      <c r="D675" s="4"/>
      <c r="E675" s="4"/>
      <c r="F675" s="4"/>
      <c r="G675" s="96" t="s">
        <v>444</v>
      </c>
      <c r="H675" s="96"/>
      <c r="I675" s="96"/>
      <c r="J675" s="96"/>
      <c r="K675" s="9">
        <v>1.07</v>
      </c>
    </row>
    <row r="676" spans="1:11" ht="9.9499999999999993" customHeight="1">
      <c r="A676" s="4"/>
      <c r="B676" s="4"/>
      <c r="C676" s="4"/>
      <c r="D676" s="4"/>
      <c r="E676" s="4"/>
      <c r="F676" s="4"/>
      <c r="G676" s="92"/>
      <c r="H676" s="92"/>
      <c r="I676" s="92"/>
      <c r="J676" s="92"/>
      <c r="K676" s="92"/>
    </row>
    <row r="677" spans="1:11" ht="20.100000000000001" customHeight="1">
      <c r="A677" s="93" t="s">
        <v>941</v>
      </c>
      <c r="B677" s="93"/>
      <c r="C677" s="93"/>
      <c r="D677" s="93"/>
      <c r="E677" s="93"/>
      <c r="F677" s="93"/>
      <c r="G677" s="93"/>
      <c r="H677" s="93"/>
      <c r="I677" s="93"/>
      <c r="J677" s="93"/>
      <c r="K677" s="93"/>
    </row>
    <row r="678" spans="1:11" ht="15" customHeight="1">
      <c r="A678" s="94" t="s">
        <v>418</v>
      </c>
      <c r="B678" s="94"/>
      <c r="C678" s="94"/>
      <c r="D678" s="99" t="s">
        <v>419</v>
      </c>
      <c r="E678" s="99"/>
      <c r="F678" s="25" t="s">
        <v>420</v>
      </c>
      <c r="G678" s="99" t="s">
        <v>421</v>
      </c>
      <c r="H678" s="99"/>
      <c r="I678" s="99" t="s">
        <v>422</v>
      </c>
      <c r="J678" s="99"/>
      <c r="K678" s="25" t="s">
        <v>423</v>
      </c>
    </row>
    <row r="679" spans="1:11" ht="15" customHeight="1">
      <c r="A679" s="26" t="s">
        <v>618</v>
      </c>
      <c r="B679" s="100" t="s">
        <v>619</v>
      </c>
      <c r="C679" s="100"/>
      <c r="D679" s="101" t="s">
        <v>21</v>
      </c>
      <c r="E679" s="101"/>
      <c r="F679" s="26" t="s">
        <v>530</v>
      </c>
      <c r="G679" s="102">
        <v>1.45</v>
      </c>
      <c r="H679" s="102"/>
      <c r="I679" s="103">
        <v>6.5</v>
      </c>
      <c r="J679" s="103"/>
      <c r="K679" s="29">
        <v>9.4250000000000007</v>
      </c>
    </row>
    <row r="680" spans="1:11" ht="15" customHeight="1">
      <c r="A680" s="4"/>
      <c r="B680" s="4"/>
      <c r="C680" s="4"/>
      <c r="D680" s="4"/>
      <c r="E680" s="4"/>
      <c r="F680" s="4"/>
      <c r="G680" s="95" t="s">
        <v>433</v>
      </c>
      <c r="H680" s="95"/>
      <c r="I680" s="95"/>
      <c r="J680" s="95"/>
      <c r="K680" s="30">
        <v>9.43</v>
      </c>
    </row>
    <row r="681" spans="1:11" ht="15" customHeight="1">
      <c r="A681" s="4"/>
      <c r="B681" s="4"/>
      <c r="C681" s="4"/>
      <c r="D681" s="4"/>
      <c r="E681" s="4"/>
      <c r="F681" s="4"/>
      <c r="G681" s="96" t="s">
        <v>444</v>
      </c>
      <c r="H681" s="96"/>
      <c r="I681" s="96"/>
      <c r="J681" s="96"/>
      <c r="K681" s="9">
        <v>9.42</v>
      </c>
    </row>
    <row r="682" spans="1:11" ht="9.9499999999999993" customHeight="1">
      <c r="A682" s="4"/>
      <c r="B682" s="4"/>
      <c r="C682" s="4"/>
      <c r="D682" s="4"/>
      <c r="E682" s="4"/>
      <c r="F682" s="4"/>
      <c r="G682" s="92"/>
      <c r="H682" s="92"/>
      <c r="I682" s="92"/>
      <c r="J682" s="92"/>
      <c r="K682" s="92"/>
    </row>
    <row r="683" spans="1:11" ht="20.100000000000001" customHeight="1">
      <c r="A683" s="93" t="s">
        <v>942</v>
      </c>
      <c r="B683" s="93"/>
      <c r="C683" s="93"/>
      <c r="D683" s="93"/>
      <c r="E683" s="93"/>
      <c r="F683" s="93"/>
      <c r="G683" s="93"/>
      <c r="H683" s="93"/>
      <c r="I683" s="93"/>
      <c r="J683" s="93"/>
      <c r="K683" s="93"/>
    </row>
    <row r="684" spans="1:11" ht="15" customHeight="1">
      <c r="A684" s="94" t="s">
        <v>418</v>
      </c>
      <c r="B684" s="94"/>
      <c r="C684" s="94"/>
      <c r="D684" s="99" t="s">
        <v>419</v>
      </c>
      <c r="E684" s="99"/>
      <c r="F684" s="25" t="s">
        <v>420</v>
      </c>
      <c r="G684" s="99" t="s">
        <v>421</v>
      </c>
      <c r="H684" s="99"/>
      <c r="I684" s="99" t="s">
        <v>422</v>
      </c>
      <c r="J684" s="99"/>
      <c r="K684" s="25" t="s">
        <v>423</v>
      </c>
    </row>
    <row r="685" spans="1:11" ht="15" customHeight="1">
      <c r="A685" s="26" t="s">
        <v>760</v>
      </c>
      <c r="B685" s="100" t="s">
        <v>761</v>
      </c>
      <c r="C685" s="100"/>
      <c r="D685" s="101" t="s">
        <v>21</v>
      </c>
      <c r="E685" s="101"/>
      <c r="F685" s="26" t="s">
        <v>428</v>
      </c>
      <c r="G685" s="102">
        <v>1.1100000000000001</v>
      </c>
      <c r="H685" s="102"/>
      <c r="I685" s="103">
        <v>8.66</v>
      </c>
      <c r="J685" s="103"/>
      <c r="K685" s="29">
        <v>9.6126000000000005</v>
      </c>
    </row>
    <row r="686" spans="1:11" ht="15" customHeight="1">
      <c r="A686" s="4"/>
      <c r="B686" s="4"/>
      <c r="C686" s="4"/>
      <c r="D686" s="4"/>
      <c r="E686" s="4"/>
      <c r="F686" s="4"/>
      <c r="G686" s="95" t="s">
        <v>433</v>
      </c>
      <c r="H686" s="95"/>
      <c r="I686" s="95"/>
      <c r="J686" s="95"/>
      <c r="K686" s="30">
        <v>9.61</v>
      </c>
    </row>
    <row r="687" spans="1:11" ht="15" customHeight="1">
      <c r="A687" s="94" t="s">
        <v>434</v>
      </c>
      <c r="B687" s="94"/>
      <c r="C687" s="94"/>
      <c r="D687" s="99" t="s">
        <v>419</v>
      </c>
      <c r="E687" s="99"/>
      <c r="F687" s="25" t="s">
        <v>420</v>
      </c>
      <c r="G687" s="99" t="s">
        <v>421</v>
      </c>
      <c r="H687" s="99"/>
      <c r="I687" s="99" t="s">
        <v>422</v>
      </c>
      <c r="J687" s="99"/>
      <c r="K687" s="25" t="s">
        <v>423</v>
      </c>
    </row>
    <row r="688" spans="1:11" ht="21" customHeight="1">
      <c r="A688" s="26" t="s">
        <v>762</v>
      </c>
      <c r="B688" s="100" t="s">
        <v>763</v>
      </c>
      <c r="C688" s="100"/>
      <c r="D688" s="101" t="s">
        <v>21</v>
      </c>
      <c r="E688" s="101"/>
      <c r="F688" s="26" t="s">
        <v>216</v>
      </c>
      <c r="G688" s="102">
        <v>1.4E-3</v>
      </c>
      <c r="H688" s="102"/>
      <c r="I688" s="103">
        <v>23.86</v>
      </c>
      <c r="J688" s="103"/>
      <c r="K688" s="29">
        <v>3.3404000000000003E-2</v>
      </c>
    </row>
    <row r="689" spans="1:11" ht="15" customHeight="1">
      <c r="A689" s="26" t="s">
        <v>764</v>
      </c>
      <c r="B689" s="100" t="s">
        <v>765</v>
      </c>
      <c r="C689" s="100"/>
      <c r="D689" s="101" t="s">
        <v>21</v>
      </c>
      <c r="E689" s="101"/>
      <c r="F689" s="26" t="s">
        <v>216</v>
      </c>
      <c r="G689" s="102">
        <v>8.8000000000000005E-3</v>
      </c>
      <c r="H689" s="102"/>
      <c r="I689" s="103">
        <v>28.14</v>
      </c>
      <c r="J689" s="103"/>
      <c r="K689" s="29">
        <v>0.24763199999999999</v>
      </c>
    </row>
    <row r="690" spans="1:11" ht="18" customHeight="1">
      <c r="A690" s="4"/>
      <c r="B690" s="4"/>
      <c r="C690" s="4"/>
      <c r="D690" s="4"/>
      <c r="E690" s="4"/>
      <c r="F690" s="4"/>
      <c r="G690" s="95" t="s">
        <v>439</v>
      </c>
      <c r="H690" s="95"/>
      <c r="I690" s="95"/>
      <c r="J690" s="95"/>
      <c r="K690" s="30">
        <v>0.28000000000000003</v>
      </c>
    </row>
    <row r="691" spans="1:11" ht="15" customHeight="1">
      <c r="A691" s="4"/>
      <c r="B691" s="4"/>
      <c r="C691" s="4"/>
      <c r="D691" s="4"/>
      <c r="E691" s="4"/>
      <c r="F691" s="4"/>
      <c r="G691" s="96" t="s">
        <v>444</v>
      </c>
      <c r="H691" s="96"/>
      <c r="I691" s="96"/>
      <c r="J691" s="96"/>
      <c r="K691" s="9">
        <v>9.8800000000000008</v>
      </c>
    </row>
    <row r="692" spans="1:11" ht="9.9499999999999993" customHeight="1">
      <c r="A692" s="4"/>
      <c r="B692" s="4"/>
      <c r="C692" s="4"/>
      <c r="D692" s="4"/>
      <c r="E692" s="4"/>
      <c r="F692" s="4"/>
      <c r="G692" s="92"/>
      <c r="H692" s="92"/>
      <c r="I692" s="92"/>
      <c r="J692" s="92"/>
      <c r="K692" s="92"/>
    </row>
    <row r="693" spans="1:11" ht="20.100000000000001" customHeight="1">
      <c r="A693" s="93" t="s">
        <v>943</v>
      </c>
      <c r="B693" s="93"/>
      <c r="C693" s="93"/>
      <c r="D693" s="93"/>
      <c r="E693" s="93"/>
      <c r="F693" s="93"/>
      <c r="G693" s="93"/>
      <c r="H693" s="93"/>
      <c r="I693" s="93"/>
      <c r="J693" s="93"/>
      <c r="K693" s="93"/>
    </row>
    <row r="694" spans="1:11" ht="15" customHeight="1">
      <c r="A694" s="94" t="s">
        <v>418</v>
      </c>
      <c r="B694" s="94"/>
      <c r="C694" s="94"/>
      <c r="D694" s="99" t="s">
        <v>419</v>
      </c>
      <c r="E694" s="99"/>
      <c r="F694" s="25" t="s">
        <v>420</v>
      </c>
      <c r="G694" s="99" t="s">
        <v>421</v>
      </c>
      <c r="H694" s="99"/>
      <c r="I694" s="99" t="s">
        <v>422</v>
      </c>
      <c r="J694" s="99"/>
      <c r="K694" s="25" t="s">
        <v>423</v>
      </c>
    </row>
    <row r="695" spans="1:11" ht="15" customHeight="1">
      <c r="A695" s="26" t="s">
        <v>944</v>
      </c>
      <c r="B695" s="100" t="s">
        <v>945</v>
      </c>
      <c r="C695" s="100"/>
      <c r="D695" s="101" t="s">
        <v>21</v>
      </c>
      <c r="E695" s="101"/>
      <c r="F695" s="26" t="s">
        <v>428</v>
      </c>
      <c r="G695" s="102">
        <v>1.1100000000000001</v>
      </c>
      <c r="H695" s="102"/>
      <c r="I695" s="103">
        <v>9.19</v>
      </c>
      <c r="J695" s="103"/>
      <c r="K695" s="29">
        <v>10.200900000000001</v>
      </c>
    </row>
    <row r="696" spans="1:11" ht="15" customHeight="1">
      <c r="A696" s="4"/>
      <c r="B696" s="4"/>
      <c r="C696" s="4"/>
      <c r="D696" s="4"/>
      <c r="E696" s="4"/>
      <c r="F696" s="4"/>
      <c r="G696" s="95" t="s">
        <v>433</v>
      </c>
      <c r="H696" s="95"/>
      <c r="I696" s="95"/>
      <c r="J696" s="95"/>
      <c r="K696" s="30">
        <v>10.199999999999999</v>
      </c>
    </row>
    <row r="697" spans="1:11" ht="15" customHeight="1">
      <c r="A697" s="94" t="s">
        <v>434</v>
      </c>
      <c r="B697" s="94"/>
      <c r="C697" s="94"/>
      <c r="D697" s="99" t="s">
        <v>419</v>
      </c>
      <c r="E697" s="99"/>
      <c r="F697" s="25" t="s">
        <v>420</v>
      </c>
      <c r="G697" s="99" t="s">
        <v>421</v>
      </c>
      <c r="H697" s="99"/>
      <c r="I697" s="99" t="s">
        <v>422</v>
      </c>
      <c r="J697" s="99"/>
      <c r="K697" s="25" t="s">
        <v>423</v>
      </c>
    </row>
    <row r="698" spans="1:11" ht="21" customHeight="1">
      <c r="A698" s="26" t="s">
        <v>762</v>
      </c>
      <c r="B698" s="100" t="s">
        <v>763</v>
      </c>
      <c r="C698" s="100"/>
      <c r="D698" s="101" t="s">
        <v>21</v>
      </c>
      <c r="E698" s="101"/>
      <c r="F698" s="26" t="s">
        <v>216</v>
      </c>
      <c r="G698" s="102">
        <v>2.5999999999999999E-3</v>
      </c>
      <c r="H698" s="102"/>
      <c r="I698" s="103">
        <v>23.86</v>
      </c>
      <c r="J698" s="103"/>
      <c r="K698" s="29">
        <v>6.2036000000000001E-2</v>
      </c>
    </row>
    <row r="699" spans="1:11" ht="15" customHeight="1">
      <c r="A699" s="26" t="s">
        <v>764</v>
      </c>
      <c r="B699" s="100" t="s">
        <v>765</v>
      </c>
      <c r="C699" s="100"/>
      <c r="D699" s="101" t="s">
        <v>21</v>
      </c>
      <c r="E699" s="101"/>
      <c r="F699" s="26" t="s">
        <v>216</v>
      </c>
      <c r="G699" s="102">
        <v>1.6199999999999999E-2</v>
      </c>
      <c r="H699" s="102"/>
      <c r="I699" s="103">
        <v>28.14</v>
      </c>
      <c r="J699" s="103"/>
      <c r="K699" s="29">
        <v>0.455868</v>
      </c>
    </row>
    <row r="700" spans="1:11" ht="18" customHeight="1">
      <c r="A700" s="4"/>
      <c r="B700" s="4"/>
      <c r="C700" s="4"/>
      <c r="D700" s="4"/>
      <c r="E700" s="4"/>
      <c r="F700" s="4"/>
      <c r="G700" s="95" t="s">
        <v>439</v>
      </c>
      <c r="H700" s="95"/>
      <c r="I700" s="95"/>
      <c r="J700" s="95"/>
      <c r="K700" s="30">
        <v>0.52</v>
      </c>
    </row>
    <row r="701" spans="1:11" ht="15" customHeight="1">
      <c r="A701" s="4"/>
      <c r="B701" s="4"/>
      <c r="C701" s="4"/>
      <c r="D701" s="4"/>
      <c r="E701" s="4"/>
      <c r="F701" s="4"/>
      <c r="G701" s="96" t="s">
        <v>444</v>
      </c>
      <c r="H701" s="96"/>
      <c r="I701" s="96"/>
      <c r="J701" s="96"/>
      <c r="K701" s="9">
        <v>10.71</v>
      </c>
    </row>
    <row r="702" spans="1:11" ht="9.9499999999999993" customHeight="1">
      <c r="A702" s="4"/>
      <c r="B702" s="4"/>
      <c r="C702" s="4"/>
      <c r="D702" s="4"/>
      <c r="E702" s="4"/>
      <c r="F702" s="4"/>
      <c r="G702" s="92"/>
      <c r="H702" s="92"/>
      <c r="I702" s="92"/>
      <c r="J702" s="92"/>
      <c r="K702" s="92"/>
    </row>
    <row r="703" spans="1:11" ht="20.100000000000001" customHeight="1">
      <c r="A703" s="93" t="s">
        <v>946</v>
      </c>
      <c r="B703" s="93"/>
      <c r="C703" s="93"/>
      <c r="D703" s="93"/>
      <c r="E703" s="93"/>
      <c r="F703" s="93"/>
      <c r="G703" s="93"/>
      <c r="H703" s="93"/>
      <c r="I703" s="93"/>
      <c r="J703" s="93"/>
      <c r="K703" s="93"/>
    </row>
    <row r="704" spans="1:11" ht="15" customHeight="1">
      <c r="A704" s="94" t="s">
        <v>418</v>
      </c>
      <c r="B704" s="94"/>
      <c r="C704" s="94"/>
      <c r="D704" s="99" t="s">
        <v>419</v>
      </c>
      <c r="E704" s="99"/>
      <c r="F704" s="25" t="s">
        <v>420</v>
      </c>
      <c r="G704" s="99" t="s">
        <v>421</v>
      </c>
      <c r="H704" s="99"/>
      <c r="I704" s="99" t="s">
        <v>422</v>
      </c>
      <c r="J704" s="99"/>
      <c r="K704" s="25" t="s">
        <v>423</v>
      </c>
    </row>
    <row r="705" spans="1:11" ht="21" customHeight="1">
      <c r="A705" s="26" t="s">
        <v>947</v>
      </c>
      <c r="B705" s="100" t="s">
        <v>948</v>
      </c>
      <c r="C705" s="100"/>
      <c r="D705" s="101" t="s">
        <v>21</v>
      </c>
      <c r="E705" s="101"/>
      <c r="F705" s="26" t="s">
        <v>428</v>
      </c>
      <c r="G705" s="102">
        <v>1.07</v>
      </c>
      <c r="H705" s="102"/>
      <c r="I705" s="103">
        <v>8.19</v>
      </c>
      <c r="J705" s="103"/>
      <c r="K705" s="29">
        <v>8.7632999999999992</v>
      </c>
    </row>
    <row r="706" spans="1:11" ht="15" customHeight="1">
      <c r="A706" s="4"/>
      <c r="B706" s="4"/>
      <c r="C706" s="4"/>
      <c r="D706" s="4"/>
      <c r="E706" s="4"/>
      <c r="F706" s="4"/>
      <c r="G706" s="95" t="s">
        <v>433</v>
      </c>
      <c r="H706" s="95"/>
      <c r="I706" s="95"/>
      <c r="J706" s="95"/>
      <c r="K706" s="30">
        <v>8.76</v>
      </c>
    </row>
    <row r="707" spans="1:11" ht="15" customHeight="1">
      <c r="A707" s="94" t="s">
        <v>434</v>
      </c>
      <c r="B707" s="94"/>
      <c r="C707" s="94"/>
      <c r="D707" s="99" t="s">
        <v>419</v>
      </c>
      <c r="E707" s="99"/>
      <c r="F707" s="25" t="s">
        <v>420</v>
      </c>
      <c r="G707" s="99" t="s">
        <v>421</v>
      </c>
      <c r="H707" s="99"/>
      <c r="I707" s="99" t="s">
        <v>422</v>
      </c>
      <c r="J707" s="99"/>
      <c r="K707" s="25" t="s">
        <v>423</v>
      </c>
    </row>
    <row r="708" spans="1:11" ht="21" customHeight="1">
      <c r="A708" s="26" t="s">
        <v>762</v>
      </c>
      <c r="B708" s="100" t="s">
        <v>763</v>
      </c>
      <c r="C708" s="100"/>
      <c r="D708" s="101" t="s">
        <v>21</v>
      </c>
      <c r="E708" s="101"/>
      <c r="F708" s="26" t="s">
        <v>216</v>
      </c>
      <c r="G708" s="102">
        <v>1.52E-2</v>
      </c>
      <c r="H708" s="102"/>
      <c r="I708" s="103">
        <v>23.86</v>
      </c>
      <c r="J708" s="103"/>
      <c r="K708" s="29">
        <v>0.36267199999999999</v>
      </c>
    </row>
    <row r="709" spans="1:11" ht="15" customHeight="1">
      <c r="A709" s="26" t="s">
        <v>764</v>
      </c>
      <c r="B709" s="100" t="s">
        <v>765</v>
      </c>
      <c r="C709" s="100"/>
      <c r="D709" s="101" t="s">
        <v>21</v>
      </c>
      <c r="E709" s="101"/>
      <c r="F709" s="26" t="s">
        <v>216</v>
      </c>
      <c r="G709" s="102">
        <v>9.3299999999999994E-2</v>
      </c>
      <c r="H709" s="102"/>
      <c r="I709" s="103">
        <v>28.14</v>
      </c>
      <c r="J709" s="103"/>
      <c r="K709" s="29">
        <v>2.6254620000000002</v>
      </c>
    </row>
    <row r="710" spans="1:11" ht="18" customHeight="1">
      <c r="A710" s="4"/>
      <c r="B710" s="4"/>
      <c r="C710" s="4"/>
      <c r="D710" s="4"/>
      <c r="E710" s="4"/>
      <c r="F710" s="4"/>
      <c r="G710" s="95" t="s">
        <v>439</v>
      </c>
      <c r="H710" s="95"/>
      <c r="I710" s="95"/>
      <c r="J710" s="95"/>
      <c r="K710" s="30">
        <v>2.99</v>
      </c>
    </row>
    <row r="711" spans="1:11" ht="15" customHeight="1">
      <c r="A711" s="4"/>
      <c r="B711" s="4"/>
      <c r="C711" s="4"/>
      <c r="D711" s="4"/>
      <c r="E711" s="4"/>
      <c r="F711" s="4"/>
      <c r="G711" s="96" t="s">
        <v>444</v>
      </c>
      <c r="H711" s="96"/>
      <c r="I711" s="96"/>
      <c r="J711" s="96"/>
      <c r="K711" s="9">
        <v>11.74</v>
      </c>
    </row>
    <row r="712" spans="1:11" ht="9.9499999999999993" customHeight="1">
      <c r="A712" s="4"/>
      <c r="B712" s="4"/>
      <c r="C712" s="4"/>
      <c r="D712" s="4"/>
      <c r="E712" s="4"/>
      <c r="F712" s="4"/>
      <c r="G712" s="92"/>
      <c r="H712" s="92"/>
      <c r="I712" s="92"/>
      <c r="J712" s="92"/>
      <c r="K712" s="92"/>
    </row>
    <row r="713" spans="1:11" ht="20.100000000000001" customHeight="1">
      <c r="A713" s="93" t="s">
        <v>949</v>
      </c>
      <c r="B713" s="93"/>
      <c r="C713" s="93"/>
      <c r="D713" s="93"/>
      <c r="E713" s="93"/>
      <c r="F713" s="93"/>
      <c r="G713" s="93"/>
      <c r="H713" s="93"/>
      <c r="I713" s="93"/>
      <c r="J713" s="93"/>
      <c r="K713" s="93"/>
    </row>
    <row r="714" spans="1:11" ht="15" customHeight="1">
      <c r="A714" s="94" t="s">
        <v>418</v>
      </c>
      <c r="B714" s="94"/>
      <c r="C714" s="94"/>
      <c r="D714" s="99" t="s">
        <v>419</v>
      </c>
      <c r="E714" s="99"/>
      <c r="F714" s="25" t="s">
        <v>420</v>
      </c>
      <c r="G714" s="99" t="s">
        <v>421</v>
      </c>
      <c r="H714" s="99"/>
      <c r="I714" s="99" t="s">
        <v>422</v>
      </c>
      <c r="J714" s="99"/>
      <c r="K714" s="25" t="s">
        <v>423</v>
      </c>
    </row>
    <row r="715" spans="1:11" ht="21" customHeight="1">
      <c r="A715" s="26" t="s">
        <v>947</v>
      </c>
      <c r="B715" s="100" t="s">
        <v>948</v>
      </c>
      <c r="C715" s="100"/>
      <c r="D715" s="101" t="s">
        <v>21</v>
      </c>
      <c r="E715" s="101"/>
      <c r="F715" s="26" t="s">
        <v>428</v>
      </c>
      <c r="G715" s="102">
        <v>1.07</v>
      </c>
      <c r="H715" s="102"/>
      <c r="I715" s="103">
        <v>8.19</v>
      </c>
      <c r="J715" s="103"/>
      <c r="K715" s="29">
        <v>8.7632999999999992</v>
      </c>
    </row>
    <row r="716" spans="1:11" ht="15" customHeight="1">
      <c r="A716" s="4"/>
      <c r="B716" s="4"/>
      <c r="C716" s="4"/>
      <c r="D716" s="4"/>
      <c r="E716" s="4"/>
      <c r="F716" s="4"/>
      <c r="G716" s="95" t="s">
        <v>433</v>
      </c>
      <c r="H716" s="95"/>
      <c r="I716" s="95"/>
      <c r="J716" s="95"/>
      <c r="K716" s="30">
        <v>8.76</v>
      </c>
    </row>
    <row r="717" spans="1:11" ht="15" customHeight="1">
      <c r="A717" s="94" t="s">
        <v>434</v>
      </c>
      <c r="B717" s="94"/>
      <c r="C717" s="94"/>
      <c r="D717" s="99" t="s">
        <v>419</v>
      </c>
      <c r="E717" s="99"/>
      <c r="F717" s="25" t="s">
        <v>420</v>
      </c>
      <c r="G717" s="99" t="s">
        <v>421</v>
      </c>
      <c r="H717" s="99"/>
      <c r="I717" s="99" t="s">
        <v>422</v>
      </c>
      <c r="J717" s="99"/>
      <c r="K717" s="25" t="s">
        <v>423</v>
      </c>
    </row>
    <row r="718" spans="1:11" ht="21" customHeight="1">
      <c r="A718" s="26" t="s">
        <v>762</v>
      </c>
      <c r="B718" s="100" t="s">
        <v>763</v>
      </c>
      <c r="C718" s="100"/>
      <c r="D718" s="101" t="s">
        <v>21</v>
      </c>
      <c r="E718" s="101"/>
      <c r="F718" s="26" t="s">
        <v>216</v>
      </c>
      <c r="G718" s="102">
        <v>9.4999999999999998E-3</v>
      </c>
      <c r="H718" s="102"/>
      <c r="I718" s="103">
        <v>23.86</v>
      </c>
      <c r="J718" s="103"/>
      <c r="K718" s="29">
        <v>0.22667000000000001</v>
      </c>
    </row>
    <row r="719" spans="1:11" ht="15" customHeight="1">
      <c r="A719" s="26" t="s">
        <v>764</v>
      </c>
      <c r="B719" s="100" t="s">
        <v>765</v>
      </c>
      <c r="C719" s="100"/>
      <c r="D719" s="101" t="s">
        <v>21</v>
      </c>
      <c r="E719" s="101"/>
      <c r="F719" s="26" t="s">
        <v>216</v>
      </c>
      <c r="G719" s="102">
        <v>5.8099999999999999E-2</v>
      </c>
      <c r="H719" s="102"/>
      <c r="I719" s="103">
        <v>28.14</v>
      </c>
      <c r="J719" s="103"/>
      <c r="K719" s="29">
        <v>1.6349340000000001</v>
      </c>
    </row>
    <row r="720" spans="1:11" ht="18" customHeight="1">
      <c r="A720" s="4"/>
      <c r="B720" s="4"/>
      <c r="C720" s="4"/>
      <c r="D720" s="4"/>
      <c r="E720" s="4"/>
      <c r="F720" s="4"/>
      <c r="G720" s="95" t="s">
        <v>439</v>
      </c>
      <c r="H720" s="95"/>
      <c r="I720" s="95"/>
      <c r="J720" s="95"/>
      <c r="K720" s="30">
        <v>1.86</v>
      </c>
    </row>
    <row r="721" spans="1:11" ht="15" customHeight="1">
      <c r="A721" s="4"/>
      <c r="B721" s="4"/>
      <c r="C721" s="4"/>
      <c r="D721" s="4"/>
      <c r="E721" s="4"/>
      <c r="F721" s="4"/>
      <c r="G721" s="96" t="s">
        <v>444</v>
      </c>
      <c r="H721" s="96"/>
      <c r="I721" s="96"/>
      <c r="J721" s="96"/>
      <c r="K721" s="9">
        <v>10.61</v>
      </c>
    </row>
    <row r="722" spans="1:11" ht="9.9499999999999993" customHeight="1">
      <c r="A722" s="4"/>
      <c r="B722" s="4"/>
      <c r="C722" s="4"/>
      <c r="D722" s="4"/>
      <c r="E722" s="4"/>
      <c r="F722" s="4"/>
      <c r="G722" s="92"/>
      <c r="H722" s="92"/>
      <c r="I722" s="92"/>
      <c r="J722" s="92"/>
      <c r="K722" s="92"/>
    </row>
    <row r="723" spans="1:11" ht="20.100000000000001" customHeight="1">
      <c r="A723" s="93" t="s">
        <v>950</v>
      </c>
      <c r="B723" s="93"/>
      <c r="C723" s="93"/>
      <c r="D723" s="93"/>
      <c r="E723" s="93"/>
      <c r="F723" s="93"/>
      <c r="G723" s="93"/>
      <c r="H723" s="93"/>
      <c r="I723" s="93"/>
      <c r="J723" s="93"/>
      <c r="K723" s="93"/>
    </row>
    <row r="724" spans="1:11" ht="15" customHeight="1">
      <c r="A724" s="94" t="s">
        <v>707</v>
      </c>
      <c r="B724" s="94"/>
      <c r="C724" s="94"/>
      <c r="D724" s="99" t="s">
        <v>419</v>
      </c>
      <c r="E724" s="99"/>
      <c r="F724" s="25" t="s">
        <v>420</v>
      </c>
      <c r="G724" s="99" t="s">
        <v>421</v>
      </c>
      <c r="H724" s="99"/>
      <c r="I724" s="99" t="s">
        <v>422</v>
      </c>
      <c r="J724" s="99"/>
      <c r="K724" s="25" t="s">
        <v>423</v>
      </c>
    </row>
    <row r="725" spans="1:11" ht="15" customHeight="1">
      <c r="A725" s="26" t="s">
        <v>730</v>
      </c>
      <c r="B725" s="100" t="s">
        <v>731</v>
      </c>
      <c r="C725" s="100"/>
      <c r="D725" s="101" t="s">
        <v>21</v>
      </c>
      <c r="E725" s="101"/>
      <c r="F725" s="26" t="s">
        <v>216</v>
      </c>
      <c r="G725" s="102">
        <v>1.154E-2</v>
      </c>
      <c r="H725" s="102"/>
      <c r="I725" s="103">
        <v>16.739999999999998</v>
      </c>
      <c r="J725" s="103"/>
      <c r="K725" s="29">
        <v>0.19317960000000001</v>
      </c>
    </row>
    <row r="726" spans="1:11" ht="15" customHeight="1">
      <c r="A726" s="4"/>
      <c r="B726" s="4"/>
      <c r="C726" s="4"/>
      <c r="D726" s="4"/>
      <c r="E726" s="4"/>
      <c r="F726" s="4"/>
      <c r="G726" s="95" t="s">
        <v>710</v>
      </c>
      <c r="H726" s="95"/>
      <c r="I726" s="95"/>
      <c r="J726" s="95"/>
      <c r="K726" s="30">
        <v>0.19</v>
      </c>
    </row>
    <row r="727" spans="1:11" ht="15" customHeight="1">
      <c r="A727" s="4"/>
      <c r="B727" s="4"/>
      <c r="C727" s="4"/>
      <c r="D727" s="4"/>
      <c r="E727" s="4"/>
      <c r="F727" s="4"/>
      <c r="G727" s="96" t="s">
        <v>444</v>
      </c>
      <c r="H727" s="96"/>
      <c r="I727" s="96"/>
      <c r="J727" s="96"/>
      <c r="K727" s="9">
        <v>0.19</v>
      </c>
    </row>
    <row r="728" spans="1:11" ht="9.9499999999999993" customHeight="1">
      <c r="A728" s="4"/>
      <c r="B728" s="4"/>
      <c r="C728" s="4"/>
      <c r="D728" s="4"/>
      <c r="E728" s="4"/>
      <c r="F728" s="4"/>
      <c r="G728" s="92"/>
      <c r="H728" s="92"/>
      <c r="I728" s="92"/>
      <c r="J728" s="92"/>
      <c r="K728" s="92"/>
    </row>
    <row r="729" spans="1:11" ht="20.100000000000001" customHeight="1">
      <c r="A729" s="93" t="s">
        <v>951</v>
      </c>
      <c r="B729" s="93"/>
      <c r="C729" s="93"/>
      <c r="D729" s="93"/>
      <c r="E729" s="93"/>
      <c r="F729" s="93"/>
      <c r="G729" s="93"/>
      <c r="H729" s="93"/>
      <c r="I729" s="93"/>
      <c r="J729" s="93"/>
      <c r="K729" s="93"/>
    </row>
    <row r="730" spans="1:11" ht="15" customHeight="1">
      <c r="A730" s="94" t="s">
        <v>707</v>
      </c>
      <c r="B730" s="94"/>
      <c r="C730" s="94"/>
      <c r="D730" s="99" t="s">
        <v>419</v>
      </c>
      <c r="E730" s="99"/>
      <c r="F730" s="25" t="s">
        <v>420</v>
      </c>
      <c r="G730" s="99" t="s">
        <v>421</v>
      </c>
      <c r="H730" s="99"/>
      <c r="I730" s="99" t="s">
        <v>422</v>
      </c>
      <c r="J730" s="99"/>
      <c r="K730" s="25" t="s">
        <v>423</v>
      </c>
    </row>
    <row r="731" spans="1:11" ht="15" customHeight="1">
      <c r="A731" s="26" t="s">
        <v>739</v>
      </c>
      <c r="B731" s="100" t="s">
        <v>740</v>
      </c>
      <c r="C731" s="100"/>
      <c r="D731" s="101" t="s">
        <v>21</v>
      </c>
      <c r="E731" s="101"/>
      <c r="F731" s="26" t="s">
        <v>216</v>
      </c>
      <c r="G731" s="102">
        <v>1.4760000000000001E-2</v>
      </c>
      <c r="H731" s="102"/>
      <c r="I731" s="103">
        <v>16.739999999999998</v>
      </c>
      <c r="J731" s="103"/>
      <c r="K731" s="29">
        <v>0.24708240000000001</v>
      </c>
    </row>
    <row r="732" spans="1:11" ht="15" customHeight="1">
      <c r="A732" s="4"/>
      <c r="B732" s="4"/>
      <c r="C732" s="4"/>
      <c r="D732" s="4"/>
      <c r="E732" s="4"/>
      <c r="F732" s="4"/>
      <c r="G732" s="95" t="s">
        <v>710</v>
      </c>
      <c r="H732" s="95"/>
      <c r="I732" s="95"/>
      <c r="J732" s="95"/>
      <c r="K732" s="30">
        <v>0.25</v>
      </c>
    </row>
    <row r="733" spans="1:11" ht="15" customHeight="1">
      <c r="A733" s="4"/>
      <c r="B733" s="4"/>
      <c r="C733" s="4"/>
      <c r="D733" s="4"/>
      <c r="E733" s="4"/>
      <c r="F733" s="4"/>
      <c r="G733" s="96" t="s">
        <v>444</v>
      </c>
      <c r="H733" s="96"/>
      <c r="I733" s="96"/>
      <c r="J733" s="96"/>
      <c r="K733" s="9">
        <v>0.24</v>
      </c>
    </row>
    <row r="734" spans="1:11" ht="9.9499999999999993" customHeight="1">
      <c r="A734" s="4"/>
      <c r="B734" s="4"/>
      <c r="C734" s="4"/>
      <c r="D734" s="4"/>
      <c r="E734" s="4"/>
      <c r="F734" s="4"/>
      <c r="G734" s="92"/>
      <c r="H734" s="92"/>
      <c r="I734" s="92"/>
      <c r="J734" s="92"/>
      <c r="K734" s="92"/>
    </row>
    <row r="735" spans="1:11" ht="20.100000000000001" customHeight="1">
      <c r="A735" s="93" t="s">
        <v>952</v>
      </c>
      <c r="B735" s="93"/>
      <c r="C735" s="93"/>
      <c r="D735" s="93"/>
      <c r="E735" s="93"/>
      <c r="F735" s="93"/>
      <c r="G735" s="93"/>
      <c r="H735" s="93"/>
      <c r="I735" s="93"/>
      <c r="J735" s="93"/>
      <c r="K735" s="93"/>
    </row>
    <row r="736" spans="1:11" ht="15" customHeight="1">
      <c r="A736" s="94" t="s">
        <v>707</v>
      </c>
      <c r="B736" s="94"/>
      <c r="C736" s="94"/>
      <c r="D736" s="99" t="s">
        <v>419</v>
      </c>
      <c r="E736" s="99"/>
      <c r="F736" s="25" t="s">
        <v>420</v>
      </c>
      <c r="G736" s="99" t="s">
        <v>421</v>
      </c>
      <c r="H736" s="99"/>
      <c r="I736" s="99" t="s">
        <v>422</v>
      </c>
      <c r="J736" s="99"/>
      <c r="K736" s="25" t="s">
        <v>423</v>
      </c>
    </row>
    <row r="737" spans="1:11" ht="15" customHeight="1">
      <c r="A737" s="26" t="s">
        <v>755</v>
      </c>
      <c r="B737" s="100" t="s">
        <v>756</v>
      </c>
      <c r="C737" s="100"/>
      <c r="D737" s="101" t="s">
        <v>21</v>
      </c>
      <c r="E737" s="101"/>
      <c r="F737" s="26" t="s">
        <v>216</v>
      </c>
      <c r="G737" s="102">
        <v>1.154E-2</v>
      </c>
      <c r="H737" s="102"/>
      <c r="I737" s="103">
        <v>20.97</v>
      </c>
      <c r="J737" s="103"/>
      <c r="K737" s="29">
        <v>0.24199380000000001</v>
      </c>
    </row>
    <row r="738" spans="1:11" ht="15" customHeight="1">
      <c r="A738" s="4"/>
      <c r="B738" s="4"/>
      <c r="C738" s="4"/>
      <c r="D738" s="4"/>
      <c r="E738" s="4"/>
      <c r="F738" s="4"/>
      <c r="G738" s="95" t="s">
        <v>710</v>
      </c>
      <c r="H738" s="95"/>
      <c r="I738" s="95"/>
      <c r="J738" s="95"/>
      <c r="K738" s="30">
        <v>0.24</v>
      </c>
    </row>
    <row r="739" spans="1:11" ht="15" customHeight="1">
      <c r="A739" s="4"/>
      <c r="B739" s="4"/>
      <c r="C739" s="4"/>
      <c r="D739" s="4"/>
      <c r="E739" s="4"/>
      <c r="F739" s="4"/>
      <c r="G739" s="96" t="s">
        <v>444</v>
      </c>
      <c r="H739" s="96"/>
      <c r="I739" s="96"/>
      <c r="J739" s="96"/>
      <c r="K739" s="9">
        <v>0.24</v>
      </c>
    </row>
    <row r="740" spans="1:11" ht="9.9499999999999993" customHeight="1">
      <c r="A740" s="4"/>
      <c r="B740" s="4"/>
      <c r="C740" s="4"/>
      <c r="D740" s="4"/>
      <c r="E740" s="4"/>
      <c r="F740" s="4"/>
      <c r="G740" s="92"/>
      <c r="H740" s="92"/>
      <c r="I740" s="92"/>
      <c r="J740" s="92"/>
      <c r="K740" s="92"/>
    </row>
    <row r="741" spans="1:11" ht="20.100000000000001" customHeight="1">
      <c r="A741" s="93" t="s">
        <v>953</v>
      </c>
      <c r="B741" s="93"/>
      <c r="C741" s="93"/>
      <c r="D741" s="93"/>
      <c r="E741" s="93"/>
      <c r="F741" s="93"/>
      <c r="G741" s="93"/>
      <c r="H741" s="93"/>
      <c r="I741" s="93"/>
      <c r="J741" s="93"/>
      <c r="K741" s="93"/>
    </row>
    <row r="742" spans="1:11" ht="15" customHeight="1">
      <c r="A742" s="94" t="s">
        <v>707</v>
      </c>
      <c r="B742" s="94"/>
      <c r="C742" s="94"/>
      <c r="D742" s="99" t="s">
        <v>419</v>
      </c>
      <c r="E742" s="99"/>
      <c r="F742" s="25" t="s">
        <v>420</v>
      </c>
      <c r="G742" s="99" t="s">
        <v>421</v>
      </c>
      <c r="H742" s="99"/>
      <c r="I742" s="99" t="s">
        <v>422</v>
      </c>
      <c r="J742" s="99"/>
      <c r="K742" s="25" t="s">
        <v>423</v>
      </c>
    </row>
    <row r="743" spans="1:11" ht="15" customHeight="1">
      <c r="A743" s="26" t="s">
        <v>786</v>
      </c>
      <c r="B743" s="100" t="s">
        <v>787</v>
      </c>
      <c r="C743" s="100"/>
      <c r="D743" s="101" t="s">
        <v>21</v>
      </c>
      <c r="E743" s="101"/>
      <c r="F743" s="26" t="s">
        <v>216</v>
      </c>
      <c r="G743" s="102">
        <v>1.4760000000000001E-2</v>
      </c>
      <c r="H743" s="102"/>
      <c r="I743" s="103">
        <v>11.97</v>
      </c>
      <c r="J743" s="103"/>
      <c r="K743" s="29">
        <v>0.17667720000000001</v>
      </c>
    </row>
    <row r="744" spans="1:11" ht="15" customHeight="1">
      <c r="A744" s="4"/>
      <c r="B744" s="4"/>
      <c r="C744" s="4"/>
      <c r="D744" s="4"/>
      <c r="E744" s="4"/>
      <c r="F744" s="4"/>
      <c r="G744" s="95" t="s">
        <v>710</v>
      </c>
      <c r="H744" s="95"/>
      <c r="I744" s="95"/>
      <c r="J744" s="95"/>
      <c r="K744" s="30">
        <v>0.18</v>
      </c>
    </row>
    <row r="745" spans="1:11" ht="15" customHeight="1">
      <c r="A745" s="4"/>
      <c r="B745" s="4"/>
      <c r="C745" s="4"/>
      <c r="D745" s="4"/>
      <c r="E745" s="4"/>
      <c r="F745" s="4"/>
      <c r="G745" s="96" t="s">
        <v>444</v>
      </c>
      <c r="H745" s="96"/>
      <c r="I745" s="96"/>
      <c r="J745" s="96"/>
      <c r="K745" s="9">
        <v>0.17</v>
      </c>
    </row>
    <row r="746" spans="1:11" ht="9.9499999999999993" customHeight="1">
      <c r="A746" s="4"/>
      <c r="B746" s="4"/>
      <c r="C746" s="4"/>
      <c r="D746" s="4"/>
      <c r="E746" s="4"/>
      <c r="F746" s="4"/>
      <c r="G746" s="92"/>
      <c r="H746" s="92"/>
      <c r="I746" s="92"/>
      <c r="J746" s="92"/>
      <c r="K746" s="92"/>
    </row>
    <row r="747" spans="1:11" ht="20.100000000000001" customHeight="1">
      <c r="A747" s="93" t="s">
        <v>954</v>
      </c>
      <c r="B747" s="93"/>
      <c r="C747" s="93"/>
      <c r="D747" s="93"/>
      <c r="E747" s="93"/>
      <c r="F747" s="93"/>
      <c r="G747" s="93"/>
      <c r="H747" s="93"/>
      <c r="I747" s="93"/>
      <c r="J747" s="93"/>
      <c r="K747" s="93"/>
    </row>
    <row r="748" spans="1:11" ht="15" customHeight="1">
      <c r="A748" s="94" t="s">
        <v>707</v>
      </c>
      <c r="B748" s="94"/>
      <c r="C748" s="94"/>
      <c r="D748" s="99" t="s">
        <v>419</v>
      </c>
      <c r="E748" s="99"/>
      <c r="F748" s="25" t="s">
        <v>420</v>
      </c>
      <c r="G748" s="99" t="s">
        <v>421</v>
      </c>
      <c r="H748" s="99"/>
      <c r="I748" s="99" t="s">
        <v>422</v>
      </c>
      <c r="J748" s="99"/>
      <c r="K748" s="25" t="s">
        <v>423</v>
      </c>
    </row>
    <row r="749" spans="1:11" ht="21" customHeight="1">
      <c r="A749" s="26" t="s">
        <v>796</v>
      </c>
      <c r="B749" s="100" t="s">
        <v>797</v>
      </c>
      <c r="C749" s="100"/>
      <c r="D749" s="101" t="s">
        <v>21</v>
      </c>
      <c r="E749" s="101"/>
      <c r="F749" s="26" t="s">
        <v>216</v>
      </c>
      <c r="G749" s="102">
        <v>1.7979999999999999E-2</v>
      </c>
      <c r="H749" s="102"/>
      <c r="I749" s="103">
        <v>16.739999999999998</v>
      </c>
      <c r="J749" s="103"/>
      <c r="K749" s="29">
        <v>0.30098520000000001</v>
      </c>
    </row>
    <row r="750" spans="1:11" ht="15" customHeight="1">
      <c r="A750" s="4"/>
      <c r="B750" s="4"/>
      <c r="C750" s="4"/>
      <c r="D750" s="4"/>
      <c r="E750" s="4"/>
      <c r="F750" s="4"/>
      <c r="G750" s="95" t="s">
        <v>710</v>
      </c>
      <c r="H750" s="95"/>
      <c r="I750" s="95"/>
      <c r="J750" s="95"/>
      <c r="K750" s="30">
        <v>0.3</v>
      </c>
    </row>
    <row r="751" spans="1:11" ht="15" customHeight="1">
      <c r="A751" s="4"/>
      <c r="B751" s="4"/>
      <c r="C751" s="4"/>
      <c r="D751" s="4"/>
      <c r="E751" s="4"/>
      <c r="F751" s="4"/>
      <c r="G751" s="96" t="s">
        <v>444</v>
      </c>
      <c r="H751" s="96"/>
      <c r="I751" s="96"/>
      <c r="J751" s="96"/>
      <c r="K751" s="9">
        <v>0.3</v>
      </c>
    </row>
    <row r="752" spans="1:11" ht="9.9499999999999993" customHeight="1">
      <c r="A752" s="4"/>
      <c r="B752" s="4"/>
      <c r="C752" s="4"/>
      <c r="D752" s="4"/>
      <c r="E752" s="4"/>
      <c r="F752" s="4"/>
      <c r="G752" s="92"/>
      <c r="H752" s="92"/>
      <c r="I752" s="92"/>
      <c r="J752" s="92"/>
      <c r="K752" s="92"/>
    </row>
    <row r="753" spans="1:11" ht="20.100000000000001" customHeight="1">
      <c r="A753" s="93" t="s">
        <v>955</v>
      </c>
      <c r="B753" s="93"/>
      <c r="C753" s="93"/>
      <c r="D753" s="93"/>
      <c r="E753" s="93"/>
      <c r="F753" s="93"/>
      <c r="G753" s="93"/>
      <c r="H753" s="93"/>
      <c r="I753" s="93"/>
      <c r="J753" s="93"/>
      <c r="K753" s="93"/>
    </row>
    <row r="754" spans="1:11" ht="15" customHeight="1">
      <c r="A754" s="94" t="s">
        <v>707</v>
      </c>
      <c r="B754" s="94"/>
      <c r="C754" s="94"/>
      <c r="D754" s="99" t="s">
        <v>419</v>
      </c>
      <c r="E754" s="99"/>
      <c r="F754" s="25" t="s">
        <v>420</v>
      </c>
      <c r="G754" s="99" t="s">
        <v>421</v>
      </c>
      <c r="H754" s="99"/>
      <c r="I754" s="99" t="s">
        <v>422</v>
      </c>
      <c r="J754" s="99"/>
      <c r="K754" s="25" t="s">
        <v>423</v>
      </c>
    </row>
    <row r="755" spans="1:11" ht="15" customHeight="1">
      <c r="A755" s="26" t="s">
        <v>838</v>
      </c>
      <c r="B755" s="100" t="s">
        <v>839</v>
      </c>
      <c r="C755" s="100"/>
      <c r="D755" s="101" t="s">
        <v>21</v>
      </c>
      <c r="E755" s="101"/>
      <c r="F755" s="26" t="s">
        <v>216</v>
      </c>
      <c r="G755" s="102">
        <v>1.154E-2</v>
      </c>
      <c r="H755" s="102"/>
      <c r="I755" s="103">
        <v>20.97</v>
      </c>
      <c r="J755" s="103"/>
      <c r="K755" s="29">
        <v>0.24199380000000001</v>
      </c>
    </row>
    <row r="756" spans="1:11" ht="15" customHeight="1">
      <c r="A756" s="4"/>
      <c r="B756" s="4"/>
      <c r="C756" s="4"/>
      <c r="D756" s="4"/>
      <c r="E756" s="4"/>
      <c r="F756" s="4"/>
      <c r="G756" s="95" t="s">
        <v>710</v>
      </c>
      <c r="H756" s="95"/>
      <c r="I756" s="95"/>
      <c r="J756" s="95"/>
      <c r="K756" s="30">
        <v>0.24</v>
      </c>
    </row>
    <row r="757" spans="1:11" ht="15" customHeight="1">
      <c r="A757" s="4"/>
      <c r="B757" s="4"/>
      <c r="C757" s="4"/>
      <c r="D757" s="4"/>
      <c r="E757" s="4"/>
      <c r="F757" s="4"/>
      <c r="G757" s="96" t="s">
        <v>444</v>
      </c>
      <c r="H757" s="96"/>
      <c r="I757" s="96"/>
      <c r="J757" s="96"/>
      <c r="K757" s="9">
        <v>0.24</v>
      </c>
    </row>
    <row r="758" spans="1:11" ht="9.9499999999999993" customHeight="1">
      <c r="A758" s="4"/>
      <c r="B758" s="4"/>
      <c r="C758" s="4"/>
      <c r="D758" s="4"/>
      <c r="E758" s="4"/>
      <c r="F758" s="4"/>
      <c r="G758" s="92"/>
      <c r="H758" s="92"/>
      <c r="I758" s="92"/>
      <c r="J758" s="92"/>
      <c r="K758" s="92"/>
    </row>
    <row r="759" spans="1:11" ht="20.100000000000001" customHeight="1">
      <c r="A759" s="93" t="s">
        <v>956</v>
      </c>
      <c r="B759" s="93"/>
      <c r="C759" s="93"/>
      <c r="D759" s="93"/>
      <c r="E759" s="93"/>
      <c r="F759" s="93"/>
      <c r="G759" s="93"/>
      <c r="H759" s="93"/>
      <c r="I759" s="93"/>
      <c r="J759" s="93"/>
      <c r="K759" s="93"/>
    </row>
    <row r="760" spans="1:11" ht="15" customHeight="1">
      <c r="A760" s="94" t="s">
        <v>707</v>
      </c>
      <c r="B760" s="94"/>
      <c r="C760" s="94"/>
      <c r="D760" s="99" t="s">
        <v>419</v>
      </c>
      <c r="E760" s="99"/>
      <c r="F760" s="25" t="s">
        <v>420</v>
      </c>
      <c r="G760" s="99" t="s">
        <v>421</v>
      </c>
      <c r="H760" s="99"/>
      <c r="I760" s="99" t="s">
        <v>422</v>
      </c>
      <c r="J760" s="99"/>
      <c r="K760" s="25" t="s">
        <v>423</v>
      </c>
    </row>
    <row r="761" spans="1:11" ht="15" customHeight="1">
      <c r="A761" s="26" t="s">
        <v>889</v>
      </c>
      <c r="B761" s="100" t="s">
        <v>890</v>
      </c>
      <c r="C761" s="100"/>
      <c r="D761" s="101" t="s">
        <v>21</v>
      </c>
      <c r="E761" s="101"/>
      <c r="F761" s="26" t="s">
        <v>216</v>
      </c>
      <c r="G761" s="102">
        <v>1.4760000000000001E-2</v>
      </c>
      <c r="H761" s="102"/>
      <c r="I761" s="103">
        <v>19.97</v>
      </c>
      <c r="J761" s="103"/>
      <c r="K761" s="29">
        <v>0.2947572</v>
      </c>
    </row>
    <row r="762" spans="1:11" ht="15" customHeight="1">
      <c r="A762" s="4"/>
      <c r="B762" s="4"/>
      <c r="C762" s="4"/>
      <c r="D762" s="4"/>
      <c r="E762" s="4"/>
      <c r="F762" s="4"/>
      <c r="G762" s="95" t="s">
        <v>710</v>
      </c>
      <c r="H762" s="95"/>
      <c r="I762" s="95"/>
      <c r="J762" s="95"/>
      <c r="K762" s="30">
        <v>0.28999999999999998</v>
      </c>
    </row>
    <row r="763" spans="1:11" ht="15" customHeight="1">
      <c r="A763" s="4"/>
      <c r="B763" s="4"/>
      <c r="C763" s="4"/>
      <c r="D763" s="4"/>
      <c r="E763" s="4"/>
      <c r="F763" s="4"/>
      <c r="G763" s="96" t="s">
        <v>444</v>
      </c>
      <c r="H763" s="96"/>
      <c r="I763" s="96"/>
      <c r="J763" s="96"/>
      <c r="K763" s="9">
        <v>0.28999999999999998</v>
      </c>
    </row>
    <row r="764" spans="1:11" ht="9.9499999999999993" customHeight="1">
      <c r="A764" s="4"/>
      <c r="B764" s="4"/>
      <c r="C764" s="4"/>
      <c r="D764" s="4"/>
      <c r="E764" s="4"/>
      <c r="F764" s="4"/>
      <c r="G764" s="92"/>
      <c r="H764" s="92"/>
      <c r="I764" s="92"/>
      <c r="J764" s="92"/>
      <c r="K764" s="92"/>
    </row>
    <row r="765" spans="1:11" ht="20.100000000000001" customHeight="1">
      <c r="A765" s="93" t="s">
        <v>957</v>
      </c>
      <c r="B765" s="93"/>
      <c r="C765" s="93"/>
      <c r="D765" s="93"/>
      <c r="E765" s="93"/>
      <c r="F765" s="93"/>
      <c r="G765" s="93"/>
      <c r="H765" s="93"/>
      <c r="I765" s="93"/>
      <c r="J765" s="93"/>
      <c r="K765" s="93"/>
    </row>
    <row r="766" spans="1:11" ht="15" customHeight="1">
      <c r="A766" s="94" t="s">
        <v>707</v>
      </c>
      <c r="B766" s="94"/>
      <c r="C766" s="94"/>
      <c r="D766" s="99" t="s">
        <v>419</v>
      </c>
      <c r="E766" s="99"/>
      <c r="F766" s="25" t="s">
        <v>420</v>
      </c>
      <c r="G766" s="99" t="s">
        <v>421</v>
      </c>
      <c r="H766" s="99"/>
      <c r="I766" s="99" t="s">
        <v>422</v>
      </c>
      <c r="J766" s="99"/>
      <c r="K766" s="25" t="s">
        <v>423</v>
      </c>
    </row>
    <row r="767" spans="1:11" ht="15" customHeight="1">
      <c r="A767" s="26" t="s">
        <v>894</v>
      </c>
      <c r="B767" s="100" t="s">
        <v>895</v>
      </c>
      <c r="C767" s="100"/>
      <c r="D767" s="101" t="s">
        <v>21</v>
      </c>
      <c r="E767" s="101"/>
      <c r="F767" s="26" t="s">
        <v>216</v>
      </c>
      <c r="G767" s="102">
        <v>1.154E-2</v>
      </c>
      <c r="H767" s="102"/>
      <c r="I767" s="103">
        <v>20.97</v>
      </c>
      <c r="J767" s="103"/>
      <c r="K767" s="29">
        <v>0.24199380000000001</v>
      </c>
    </row>
    <row r="768" spans="1:11" ht="15" customHeight="1">
      <c r="A768" s="4"/>
      <c r="B768" s="4"/>
      <c r="C768" s="4"/>
      <c r="D768" s="4"/>
      <c r="E768" s="4"/>
      <c r="F768" s="4"/>
      <c r="G768" s="95" t="s">
        <v>710</v>
      </c>
      <c r="H768" s="95"/>
      <c r="I768" s="95"/>
      <c r="J768" s="95"/>
      <c r="K768" s="30">
        <v>0.24</v>
      </c>
    </row>
    <row r="769" spans="1:11" ht="15" customHeight="1">
      <c r="A769" s="4"/>
      <c r="B769" s="4"/>
      <c r="C769" s="4"/>
      <c r="D769" s="4"/>
      <c r="E769" s="4"/>
      <c r="F769" s="4"/>
      <c r="G769" s="96" t="s">
        <v>444</v>
      </c>
      <c r="H769" s="96"/>
      <c r="I769" s="96"/>
      <c r="J769" s="96"/>
      <c r="K769" s="9">
        <v>0.24</v>
      </c>
    </row>
    <row r="770" spans="1:11" ht="9.9499999999999993" customHeight="1">
      <c r="A770" s="4"/>
      <c r="B770" s="4"/>
      <c r="C770" s="4"/>
      <c r="D770" s="4"/>
      <c r="E770" s="4"/>
      <c r="F770" s="4"/>
      <c r="G770" s="92"/>
      <c r="H770" s="92"/>
      <c r="I770" s="92"/>
      <c r="J770" s="92"/>
      <c r="K770" s="92"/>
    </row>
    <row r="771" spans="1:11" ht="20.100000000000001" customHeight="1">
      <c r="A771" s="93" t="s">
        <v>958</v>
      </c>
      <c r="B771" s="93"/>
      <c r="C771" s="93"/>
      <c r="D771" s="93"/>
      <c r="E771" s="93"/>
      <c r="F771" s="93"/>
      <c r="G771" s="93"/>
      <c r="H771" s="93"/>
      <c r="I771" s="93"/>
      <c r="J771" s="93"/>
      <c r="K771" s="93"/>
    </row>
    <row r="772" spans="1:11" ht="15" customHeight="1">
      <c r="A772" s="94" t="s">
        <v>707</v>
      </c>
      <c r="B772" s="94"/>
      <c r="C772" s="94"/>
      <c r="D772" s="99" t="s">
        <v>419</v>
      </c>
      <c r="E772" s="99"/>
      <c r="F772" s="25" t="s">
        <v>420</v>
      </c>
      <c r="G772" s="99" t="s">
        <v>421</v>
      </c>
      <c r="H772" s="99"/>
      <c r="I772" s="99" t="s">
        <v>422</v>
      </c>
      <c r="J772" s="99"/>
      <c r="K772" s="25" t="s">
        <v>423</v>
      </c>
    </row>
    <row r="773" spans="1:11" ht="15" customHeight="1">
      <c r="A773" s="26" t="s">
        <v>959</v>
      </c>
      <c r="B773" s="100" t="s">
        <v>960</v>
      </c>
      <c r="C773" s="100"/>
      <c r="D773" s="101" t="s">
        <v>21</v>
      </c>
      <c r="E773" s="101"/>
      <c r="F773" s="26" t="s">
        <v>216</v>
      </c>
      <c r="G773" s="102">
        <v>1.7979999999999999E-2</v>
      </c>
      <c r="H773" s="102"/>
      <c r="I773" s="103">
        <v>20.97</v>
      </c>
      <c r="J773" s="103"/>
      <c r="K773" s="29">
        <v>0.3770406</v>
      </c>
    </row>
    <row r="774" spans="1:11" ht="15" customHeight="1">
      <c r="A774" s="4"/>
      <c r="B774" s="4"/>
      <c r="C774" s="4"/>
      <c r="D774" s="4"/>
      <c r="E774" s="4"/>
      <c r="F774" s="4"/>
      <c r="G774" s="95" t="s">
        <v>710</v>
      </c>
      <c r="H774" s="95"/>
      <c r="I774" s="95"/>
      <c r="J774" s="95"/>
      <c r="K774" s="30">
        <v>0.38</v>
      </c>
    </row>
    <row r="775" spans="1:11" ht="15" customHeight="1">
      <c r="A775" s="4"/>
      <c r="B775" s="4"/>
      <c r="C775" s="4"/>
      <c r="D775" s="4"/>
      <c r="E775" s="4"/>
      <c r="F775" s="4"/>
      <c r="G775" s="96" t="s">
        <v>444</v>
      </c>
      <c r="H775" s="96"/>
      <c r="I775" s="96"/>
      <c r="J775" s="96"/>
      <c r="K775" s="9">
        <v>0.37</v>
      </c>
    </row>
    <row r="776" spans="1:11" ht="9.9499999999999993" customHeight="1">
      <c r="A776" s="4"/>
      <c r="B776" s="4"/>
      <c r="C776" s="4"/>
      <c r="D776" s="4"/>
      <c r="E776" s="4"/>
      <c r="F776" s="4"/>
      <c r="G776" s="92"/>
      <c r="H776" s="92"/>
      <c r="I776" s="92"/>
      <c r="J776" s="92"/>
      <c r="K776" s="92"/>
    </row>
    <row r="777" spans="1:11" ht="20.100000000000001" customHeight="1">
      <c r="A777" s="93" t="s">
        <v>961</v>
      </c>
      <c r="B777" s="93"/>
      <c r="C777" s="93"/>
      <c r="D777" s="93"/>
      <c r="E777" s="93"/>
      <c r="F777" s="93"/>
      <c r="G777" s="93"/>
      <c r="H777" s="93"/>
      <c r="I777" s="93"/>
      <c r="J777" s="93"/>
      <c r="K777" s="93"/>
    </row>
    <row r="778" spans="1:11" ht="15" customHeight="1">
      <c r="A778" s="94" t="s">
        <v>707</v>
      </c>
      <c r="B778" s="94"/>
      <c r="C778" s="94"/>
      <c r="D778" s="99" t="s">
        <v>419</v>
      </c>
      <c r="E778" s="99"/>
      <c r="F778" s="25" t="s">
        <v>420</v>
      </c>
      <c r="G778" s="99" t="s">
        <v>421</v>
      </c>
      <c r="H778" s="99"/>
      <c r="I778" s="99" t="s">
        <v>422</v>
      </c>
      <c r="J778" s="99"/>
      <c r="K778" s="25" t="s">
        <v>423</v>
      </c>
    </row>
    <row r="779" spans="1:11" ht="15" customHeight="1">
      <c r="A779" s="26" t="s">
        <v>708</v>
      </c>
      <c r="B779" s="100" t="s">
        <v>709</v>
      </c>
      <c r="C779" s="100"/>
      <c r="D779" s="101" t="s">
        <v>21</v>
      </c>
      <c r="E779" s="101"/>
      <c r="F779" s="26" t="s">
        <v>216</v>
      </c>
      <c r="G779" s="102">
        <v>2.12E-2</v>
      </c>
      <c r="H779" s="102"/>
      <c r="I779" s="103">
        <v>32.630000000000003</v>
      </c>
      <c r="J779" s="103"/>
      <c r="K779" s="29">
        <v>0.69175600000000004</v>
      </c>
    </row>
    <row r="780" spans="1:11" ht="15" customHeight="1">
      <c r="A780" s="4"/>
      <c r="B780" s="4"/>
      <c r="C780" s="4"/>
      <c r="D780" s="4"/>
      <c r="E780" s="4"/>
      <c r="F780" s="4"/>
      <c r="G780" s="95" t="s">
        <v>710</v>
      </c>
      <c r="H780" s="95"/>
      <c r="I780" s="95"/>
      <c r="J780" s="95"/>
      <c r="K780" s="30">
        <v>0.69</v>
      </c>
    </row>
    <row r="781" spans="1:11" ht="15" customHeight="1">
      <c r="A781" s="4"/>
      <c r="B781" s="4"/>
      <c r="C781" s="4"/>
      <c r="D781" s="4"/>
      <c r="E781" s="4"/>
      <c r="F781" s="4"/>
      <c r="G781" s="96" t="s">
        <v>444</v>
      </c>
      <c r="H781" s="96"/>
      <c r="I781" s="96"/>
      <c r="J781" s="96"/>
      <c r="K781" s="9">
        <v>0.69</v>
      </c>
    </row>
    <row r="782" spans="1:11" ht="9.9499999999999993" customHeight="1">
      <c r="A782" s="4"/>
      <c r="B782" s="4"/>
      <c r="C782" s="4"/>
      <c r="D782" s="4"/>
      <c r="E782" s="4"/>
      <c r="F782" s="4"/>
      <c r="G782" s="92"/>
      <c r="H782" s="92"/>
      <c r="I782" s="92"/>
      <c r="J782" s="92"/>
      <c r="K782" s="92"/>
    </row>
    <row r="783" spans="1:11" ht="20.100000000000001" customHeight="1">
      <c r="A783" s="93" t="s">
        <v>962</v>
      </c>
      <c r="B783" s="93"/>
      <c r="C783" s="93"/>
      <c r="D783" s="93"/>
      <c r="E783" s="93"/>
      <c r="F783" s="93"/>
      <c r="G783" s="93"/>
      <c r="H783" s="93"/>
      <c r="I783" s="93"/>
      <c r="J783" s="93"/>
      <c r="K783" s="93"/>
    </row>
    <row r="784" spans="1:11" ht="15" customHeight="1">
      <c r="A784" s="94" t="s">
        <v>707</v>
      </c>
      <c r="B784" s="94"/>
      <c r="C784" s="94"/>
      <c r="D784" s="99" t="s">
        <v>419</v>
      </c>
      <c r="E784" s="99"/>
      <c r="F784" s="25" t="s">
        <v>420</v>
      </c>
      <c r="G784" s="99" t="s">
        <v>421</v>
      </c>
      <c r="H784" s="99"/>
      <c r="I784" s="99" t="s">
        <v>422</v>
      </c>
      <c r="J784" s="99"/>
      <c r="K784" s="25" t="s">
        <v>423</v>
      </c>
    </row>
    <row r="785" spans="1:11" ht="15" customHeight="1">
      <c r="A785" s="26" t="s">
        <v>717</v>
      </c>
      <c r="B785" s="100" t="s">
        <v>718</v>
      </c>
      <c r="C785" s="100"/>
      <c r="D785" s="101" t="s">
        <v>21</v>
      </c>
      <c r="E785" s="101"/>
      <c r="F785" s="26" t="s">
        <v>216</v>
      </c>
      <c r="G785" s="102">
        <v>1.4760000000000001E-2</v>
      </c>
      <c r="H785" s="102"/>
      <c r="I785" s="103">
        <v>125.41</v>
      </c>
      <c r="J785" s="103"/>
      <c r="K785" s="29">
        <v>1.8510515999999999</v>
      </c>
    </row>
    <row r="786" spans="1:11" ht="15" customHeight="1">
      <c r="A786" s="4"/>
      <c r="B786" s="4"/>
      <c r="C786" s="4"/>
      <c r="D786" s="4"/>
      <c r="E786" s="4"/>
      <c r="F786" s="4"/>
      <c r="G786" s="95" t="s">
        <v>710</v>
      </c>
      <c r="H786" s="95"/>
      <c r="I786" s="95"/>
      <c r="J786" s="95"/>
      <c r="K786" s="30">
        <v>1.85</v>
      </c>
    </row>
    <row r="787" spans="1:11" ht="15" customHeight="1">
      <c r="A787" s="4"/>
      <c r="B787" s="4"/>
      <c r="C787" s="4"/>
      <c r="D787" s="4"/>
      <c r="E787" s="4"/>
      <c r="F787" s="4"/>
      <c r="G787" s="96" t="s">
        <v>444</v>
      </c>
      <c r="H787" s="96"/>
      <c r="I787" s="96"/>
      <c r="J787" s="96"/>
      <c r="K787" s="9">
        <v>1.85</v>
      </c>
    </row>
    <row r="788" spans="1:11" ht="9.9499999999999993" customHeight="1">
      <c r="A788" s="4"/>
      <c r="B788" s="4"/>
      <c r="C788" s="4"/>
      <c r="D788" s="4"/>
      <c r="E788" s="4"/>
      <c r="F788" s="4"/>
      <c r="G788" s="92"/>
      <c r="H788" s="92"/>
      <c r="I788" s="92"/>
      <c r="J788" s="92"/>
      <c r="K788" s="92"/>
    </row>
    <row r="789" spans="1:11" ht="20.100000000000001" customHeight="1">
      <c r="A789" s="93" t="s">
        <v>963</v>
      </c>
      <c r="B789" s="93"/>
      <c r="C789" s="93"/>
      <c r="D789" s="93"/>
      <c r="E789" s="93"/>
      <c r="F789" s="93"/>
      <c r="G789" s="93"/>
      <c r="H789" s="93"/>
      <c r="I789" s="93"/>
      <c r="J789" s="93"/>
      <c r="K789" s="93"/>
    </row>
    <row r="790" spans="1:11" ht="15" customHeight="1">
      <c r="A790" s="94" t="s">
        <v>707</v>
      </c>
      <c r="B790" s="94"/>
      <c r="C790" s="94"/>
      <c r="D790" s="99" t="s">
        <v>419</v>
      </c>
      <c r="E790" s="99"/>
      <c r="F790" s="25" t="s">
        <v>420</v>
      </c>
      <c r="G790" s="99" t="s">
        <v>421</v>
      </c>
      <c r="H790" s="99"/>
      <c r="I790" s="99" t="s">
        <v>422</v>
      </c>
      <c r="J790" s="99"/>
      <c r="K790" s="25" t="s">
        <v>423</v>
      </c>
    </row>
    <row r="791" spans="1:11" ht="15" customHeight="1">
      <c r="A791" s="26" t="s">
        <v>964</v>
      </c>
      <c r="B791" s="100" t="s">
        <v>965</v>
      </c>
      <c r="C791" s="100"/>
      <c r="D791" s="101" t="s">
        <v>21</v>
      </c>
      <c r="E791" s="101"/>
      <c r="F791" s="26" t="s">
        <v>216</v>
      </c>
      <c r="G791" s="102">
        <v>5.0899999999999999E-3</v>
      </c>
      <c r="H791" s="102"/>
      <c r="I791" s="103">
        <v>21.79</v>
      </c>
      <c r="J791" s="103"/>
      <c r="K791" s="29">
        <v>0.1109111</v>
      </c>
    </row>
    <row r="792" spans="1:11" ht="15" customHeight="1">
      <c r="A792" s="4"/>
      <c r="B792" s="4"/>
      <c r="C792" s="4"/>
      <c r="D792" s="4"/>
      <c r="E792" s="4"/>
      <c r="F792" s="4"/>
      <c r="G792" s="95" t="s">
        <v>710</v>
      </c>
      <c r="H792" s="95"/>
      <c r="I792" s="95"/>
      <c r="J792" s="95"/>
      <c r="K792" s="30">
        <v>0.11</v>
      </c>
    </row>
    <row r="793" spans="1:11" ht="15" customHeight="1">
      <c r="A793" s="4"/>
      <c r="B793" s="4"/>
      <c r="C793" s="4"/>
      <c r="D793" s="4"/>
      <c r="E793" s="4"/>
      <c r="F793" s="4"/>
      <c r="G793" s="96" t="s">
        <v>444</v>
      </c>
      <c r="H793" s="96"/>
      <c r="I793" s="96"/>
      <c r="J793" s="96"/>
      <c r="K793" s="9">
        <v>0.11</v>
      </c>
    </row>
    <row r="794" spans="1:11" ht="9.9499999999999993" customHeight="1">
      <c r="A794" s="4"/>
      <c r="B794" s="4"/>
      <c r="C794" s="4"/>
      <c r="D794" s="4"/>
      <c r="E794" s="4"/>
      <c r="F794" s="4"/>
      <c r="G794" s="92"/>
      <c r="H794" s="92"/>
      <c r="I794" s="92"/>
      <c r="J794" s="92"/>
      <c r="K794" s="92"/>
    </row>
    <row r="795" spans="1:11" ht="20.100000000000001" customHeight="1">
      <c r="A795" s="93" t="s">
        <v>966</v>
      </c>
      <c r="B795" s="93"/>
      <c r="C795" s="93"/>
      <c r="D795" s="93"/>
      <c r="E795" s="93"/>
      <c r="F795" s="93"/>
      <c r="G795" s="93"/>
      <c r="H795" s="93"/>
      <c r="I795" s="93"/>
      <c r="J795" s="93"/>
      <c r="K795" s="93"/>
    </row>
    <row r="796" spans="1:11" ht="15" customHeight="1">
      <c r="A796" s="94" t="s">
        <v>707</v>
      </c>
      <c r="B796" s="94"/>
      <c r="C796" s="94"/>
      <c r="D796" s="99" t="s">
        <v>419</v>
      </c>
      <c r="E796" s="99"/>
      <c r="F796" s="25" t="s">
        <v>420</v>
      </c>
      <c r="G796" s="99" t="s">
        <v>421</v>
      </c>
      <c r="H796" s="99"/>
      <c r="I796" s="99" t="s">
        <v>422</v>
      </c>
      <c r="J796" s="99"/>
      <c r="K796" s="25" t="s">
        <v>423</v>
      </c>
    </row>
    <row r="797" spans="1:11" ht="15" customHeight="1">
      <c r="A797" s="26" t="s">
        <v>967</v>
      </c>
      <c r="B797" s="100" t="s">
        <v>968</v>
      </c>
      <c r="C797" s="100"/>
      <c r="D797" s="101" t="s">
        <v>21</v>
      </c>
      <c r="E797" s="101"/>
      <c r="F797" s="26" t="s">
        <v>216</v>
      </c>
      <c r="G797" s="102">
        <v>5.0899999999999999E-3</v>
      </c>
      <c r="H797" s="102"/>
      <c r="I797" s="103">
        <v>20.97</v>
      </c>
      <c r="J797" s="103"/>
      <c r="K797" s="29">
        <v>0.10673729999999999</v>
      </c>
    </row>
    <row r="798" spans="1:11" ht="15" customHeight="1">
      <c r="A798" s="4"/>
      <c r="B798" s="4"/>
      <c r="C798" s="4"/>
      <c r="D798" s="4"/>
      <c r="E798" s="4"/>
      <c r="F798" s="4"/>
      <c r="G798" s="95" t="s">
        <v>710</v>
      </c>
      <c r="H798" s="95"/>
      <c r="I798" s="95"/>
      <c r="J798" s="95"/>
      <c r="K798" s="30">
        <v>0.11</v>
      </c>
    </row>
    <row r="799" spans="1:11" ht="15" customHeight="1">
      <c r="A799" s="4"/>
      <c r="B799" s="4"/>
      <c r="C799" s="4"/>
      <c r="D799" s="4"/>
      <c r="E799" s="4"/>
      <c r="F799" s="4"/>
      <c r="G799" s="96" t="s">
        <v>444</v>
      </c>
      <c r="H799" s="96"/>
      <c r="I799" s="96"/>
      <c r="J799" s="96"/>
      <c r="K799" s="9">
        <v>0.1</v>
      </c>
    </row>
    <row r="800" spans="1:11" ht="9.9499999999999993" customHeight="1">
      <c r="A800" s="4"/>
      <c r="B800" s="4"/>
      <c r="C800" s="4"/>
      <c r="D800" s="4"/>
      <c r="E800" s="4"/>
      <c r="F800" s="4"/>
      <c r="G800" s="92"/>
      <c r="H800" s="92"/>
      <c r="I800" s="92"/>
      <c r="J800" s="92"/>
      <c r="K800" s="92"/>
    </row>
    <row r="801" spans="1:11" ht="20.100000000000001" customHeight="1">
      <c r="A801" s="93" t="s">
        <v>969</v>
      </c>
      <c r="B801" s="93"/>
      <c r="C801" s="93"/>
      <c r="D801" s="93"/>
      <c r="E801" s="93"/>
      <c r="F801" s="93"/>
      <c r="G801" s="93"/>
      <c r="H801" s="93"/>
      <c r="I801" s="93"/>
      <c r="J801" s="93"/>
      <c r="K801" s="93"/>
    </row>
    <row r="802" spans="1:11" ht="15" customHeight="1">
      <c r="A802" s="94" t="s">
        <v>707</v>
      </c>
      <c r="B802" s="94"/>
      <c r="C802" s="94"/>
      <c r="D802" s="99" t="s">
        <v>419</v>
      </c>
      <c r="E802" s="99"/>
      <c r="F802" s="25" t="s">
        <v>420</v>
      </c>
      <c r="G802" s="99" t="s">
        <v>421</v>
      </c>
      <c r="H802" s="99"/>
      <c r="I802" s="99" t="s">
        <v>422</v>
      </c>
      <c r="J802" s="99"/>
      <c r="K802" s="25" t="s">
        <v>423</v>
      </c>
    </row>
    <row r="803" spans="1:11" ht="21" customHeight="1">
      <c r="A803" s="26" t="s">
        <v>970</v>
      </c>
      <c r="B803" s="100" t="s">
        <v>971</v>
      </c>
      <c r="C803" s="100"/>
      <c r="D803" s="101" t="s">
        <v>21</v>
      </c>
      <c r="E803" s="101"/>
      <c r="F803" s="26" t="s">
        <v>216</v>
      </c>
      <c r="G803" s="102">
        <v>8.3099999999999997E-3</v>
      </c>
      <c r="H803" s="102"/>
      <c r="I803" s="103">
        <v>15.63</v>
      </c>
      <c r="J803" s="103"/>
      <c r="K803" s="29">
        <v>0.12988530000000001</v>
      </c>
    </row>
    <row r="804" spans="1:11" ht="15" customHeight="1">
      <c r="A804" s="4"/>
      <c r="B804" s="4"/>
      <c r="C804" s="4"/>
      <c r="D804" s="4"/>
      <c r="E804" s="4"/>
      <c r="F804" s="4"/>
      <c r="G804" s="95" t="s">
        <v>710</v>
      </c>
      <c r="H804" s="95"/>
      <c r="I804" s="95"/>
      <c r="J804" s="95"/>
      <c r="K804" s="30">
        <v>0.13</v>
      </c>
    </row>
    <row r="805" spans="1:11" ht="15" customHeight="1">
      <c r="A805" s="4"/>
      <c r="B805" s="4"/>
      <c r="C805" s="4"/>
      <c r="D805" s="4"/>
      <c r="E805" s="4"/>
      <c r="F805" s="4"/>
      <c r="G805" s="96" t="s">
        <v>444</v>
      </c>
      <c r="H805" s="96"/>
      <c r="I805" s="96"/>
      <c r="J805" s="96"/>
      <c r="K805" s="9">
        <v>0.12</v>
      </c>
    </row>
    <row r="806" spans="1:11" ht="9.9499999999999993" customHeight="1">
      <c r="A806" s="4"/>
      <c r="B806" s="4"/>
      <c r="C806" s="4"/>
      <c r="D806" s="4"/>
      <c r="E806" s="4"/>
      <c r="F806" s="4"/>
      <c r="G806" s="92"/>
      <c r="H806" s="92"/>
      <c r="I806" s="92"/>
      <c r="J806" s="92"/>
      <c r="K806" s="92"/>
    </row>
    <row r="807" spans="1:11" ht="20.100000000000001" customHeight="1">
      <c r="A807" s="93" t="s">
        <v>972</v>
      </c>
      <c r="B807" s="93"/>
      <c r="C807" s="93"/>
      <c r="D807" s="93"/>
      <c r="E807" s="93"/>
      <c r="F807" s="93"/>
      <c r="G807" s="93"/>
      <c r="H807" s="93"/>
      <c r="I807" s="93"/>
      <c r="J807" s="93"/>
      <c r="K807" s="93"/>
    </row>
    <row r="808" spans="1:11" ht="15" customHeight="1">
      <c r="A808" s="94" t="s">
        <v>707</v>
      </c>
      <c r="B808" s="94"/>
      <c r="C808" s="94"/>
      <c r="D808" s="99" t="s">
        <v>419</v>
      </c>
      <c r="E808" s="99"/>
      <c r="F808" s="25" t="s">
        <v>420</v>
      </c>
      <c r="G808" s="99" t="s">
        <v>421</v>
      </c>
      <c r="H808" s="99"/>
      <c r="I808" s="99" t="s">
        <v>422</v>
      </c>
      <c r="J808" s="99"/>
      <c r="K808" s="25" t="s">
        <v>423</v>
      </c>
    </row>
    <row r="809" spans="1:11" ht="15" customHeight="1">
      <c r="A809" s="26" t="s">
        <v>973</v>
      </c>
      <c r="B809" s="100" t="s">
        <v>974</v>
      </c>
      <c r="C809" s="100"/>
      <c r="D809" s="101" t="s">
        <v>21</v>
      </c>
      <c r="E809" s="101"/>
      <c r="F809" s="26" t="s">
        <v>216</v>
      </c>
      <c r="G809" s="102">
        <v>1.154E-2</v>
      </c>
      <c r="H809" s="102"/>
      <c r="I809" s="103">
        <v>20.97</v>
      </c>
      <c r="J809" s="103"/>
      <c r="K809" s="29">
        <v>0.24199380000000001</v>
      </c>
    </row>
    <row r="810" spans="1:11" ht="15" customHeight="1">
      <c r="A810" s="4"/>
      <c r="B810" s="4"/>
      <c r="C810" s="4"/>
      <c r="D810" s="4"/>
      <c r="E810" s="4"/>
      <c r="F810" s="4"/>
      <c r="G810" s="95" t="s">
        <v>710</v>
      </c>
      <c r="H810" s="95"/>
      <c r="I810" s="95"/>
      <c r="J810" s="95"/>
      <c r="K810" s="30">
        <v>0.24</v>
      </c>
    </row>
    <row r="811" spans="1:11" ht="15" customHeight="1">
      <c r="A811" s="4"/>
      <c r="B811" s="4"/>
      <c r="C811" s="4"/>
      <c r="D811" s="4"/>
      <c r="E811" s="4"/>
      <c r="F811" s="4"/>
      <c r="G811" s="96" t="s">
        <v>444</v>
      </c>
      <c r="H811" s="96"/>
      <c r="I811" s="96"/>
      <c r="J811" s="96"/>
      <c r="K811" s="9">
        <v>0.24</v>
      </c>
    </row>
    <row r="812" spans="1:11" ht="9.9499999999999993" customHeight="1">
      <c r="A812" s="4"/>
      <c r="B812" s="4"/>
      <c r="C812" s="4"/>
      <c r="D812" s="4"/>
      <c r="E812" s="4"/>
      <c r="F812" s="4"/>
      <c r="G812" s="92"/>
      <c r="H812" s="92"/>
      <c r="I812" s="92"/>
      <c r="J812" s="92"/>
      <c r="K812" s="92"/>
    </row>
    <row r="813" spans="1:11" ht="20.100000000000001" customHeight="1">
      <c r="A813" s="93" t="s">
        <v>975</v>
      </c>
      <c r="B813" s="93"/>
      <c r="C813" s="93"/>
      <c r="D813" s="93"/>
      <c r="E813" s="93"/>
      <c r="F813" s="93"/>
      <c r="G813" s="93"/>
      <c r="H813" s="93"/>
      <c r="I813" s="93"/>
      <c r="J813" s="93"/>
      <c r="K813" s="93"/>
    </row>
    <row r="814" spans="1:11" ht="15" customHeight="1">
      <c r="A814" s="94" t="s">
        <v>707</v>
      </c>
      <c r="B814" s="94"/>
      <c r="C814" s="94"/>
      <c r="D814" s="99" t="s">
        <v>419</v>
      </c>
      <c r="E814" s="99"/>
      <c r="F814" s="25" t="s">
        <v>420</v>
      </c>
      <c r="G814" s="99" t="s">
        <v>421</v>
      </c>
      <c r="H814" s="99"/>
      <c r="I814" s="99" t="s">
        <v>422</v>
      </c>
      <c r="J814" s="99"/>
      <c r="K814" s="25" t="s">
        <v>423</v>
      </c>
    </row>
    <row r="815" spans="1:11" ht="15" customHeight="1">
      <c r="A815" s="26" t="s">
        <v>976</v>
      </c>
      <c r="B815" s="100" t="s">
        <v>977</v>
      </c>
      <c r="C815" s="100"/>
      <c r="D815" s="101" t="s">
        <v>21</v>
      </c>
      <c r="E815" s="101"/>
      <c r="F815" s="26" t="s">
        <v>216</v>
      </c>
      <c r="G815" s="102">
        <v>8.3099999999999997E-3</v>
      </c>
      <c r="H815" s="102"/>
      <c r="I815" s="103">
        <v>23.15</v>
      </c>
      <c r="J815" s="103"/>
      <c r="K815" s="29">
        <v>0.19237650000000001</v>
      </c>
    </row>
    <row r="816" spans="1:11" ht="15" customHeight="1">
      <c r="A816" s="4"/>
      <c r="B816" s="4"/>
      <c r="C816" s="4"/>
      <c r="D816" s="4"/>
      <c r="E816" s="4"/>
      <c r="F816" s="4"/>
      <c r="G816" s="95" t="s">
        <v>710</v>
      </c>
      <c r="H816" s="95"/>
      <c r="I816" s="95"/>
      <c r="J816" s="95"/>
      <c r="K816" s="30">
        <v>0.19</v>
      </c>
    </row>
    <row r="817" spans="1:11" ht="15" customHeight="1">
      <c r="A817" s="4"/>
      <c r="B817" s="4"/>
      <c r="C817" s="4"/>
      <c r="D817" s="4"/>
      <c r="E817" s="4"/>
      <c r="F817" s="4"/>
      <c r="G817" s="96" t="s">
        <v>444</v>
      </c>
      <c r="H817" s="96"/>
      <c r="I817" s="96"/>
      <c r="J817" s="96"/>
      <c r="K817" s="9">
        <v>0.19</v>
      </c>
    </row>
    <row r="818" spans="1:11" ht="9.9499999999999993" customHeight="1">
      <c r="A818" s="4"/>
      <c r="B818" s="4"/>
      <c r="C818" s="4"/>
      <c r="D818" s="4"/>
      <c r="E818" s="4"/>
      <c r="F818" s="4"/>
      <c r="G818" s="92"/>
      <c r="H818" s="92"/>
      <c r="I818" s="92"/>
      <c r="J818" s="92"/>
      <c r="K818" s="92"/>
    </row>
    <row r="819" spans="1:11" ht="20.100000000000001" customHeight="1">
      <c r="A819" s="93" t="s">
        <v>978</v>
      </c>
      <c r="B819" s="93"/>
      <c r="C819" s="93"/>
      <c r="D819" s="93"/>
      <c r="E819" s="93"/>
      <c r="F819" s="93"/>
      <c r="G819" s="93"/>
      <c r="H819" s="93"/>
      <c r="I819" s="93"/>
      <c r="J819" s="93"/>
      <c r="K819" s="93"/>
    </row>
    <row r="820" spans="1:11" ht="15" customHeight="1">
      <c r="A820" s="94" t="s">
        <v>707</v>
      </c>
      <c r="B820" s="94"/>
      <c r="C820" s="94"/>
      <c r="D820" s="99" t="s">
        <v>419</v>
      </c>
      <c r="E820" s="99"/>
      <c r="F820" s="25" t="s">
        <v>420</v>
      </c>
      <c r="G820" s="99" t="s">
        <v>421</v>
      </c>
      <c r="H820" s="99"/>
      <c r="I820" s="99" t="s">
        <v>422</v>
      </c>
      <c r="J820" s="99"/>
      <c r="K820" s="25" t="s">
        <v>423</v>
      </c>
    </row>
    <row r="821" spans="1:11" ht="21" customHeight="1">
      <c r="A821" s="26" t="s">
        <v>979</v>
      </c>
      <c r="B821" s="100" t="s">
        <v>980</v>
      </c>
      <c r="C821" s="100"/>
      <c r="D821" s="101" t="s">
        <v>21</v>
      </c>
      <c r="E821" s="101"/>
      <c r="F821" s="26" t="s">
        <v>216</v>
      </c>
      <c r="G821" s="102">
        <v>1.154E-2</v>
      </c>
      <c r="H821" s="102"/>
      <c r="I821" s="103">
        <v>18.39</v>
      </c>
      <c r="J821" s="103"/>
      <c r="K821" s="29">
        <v>0.21222060000000001</v>
      </c>
    </row>
    <row r="822" spans="1:11" ht="15" customHeight="1">
      <c r="A822" s="4"/>
      <c r="B822" s="4"/>
      <c r="C822" s="4"/>
      <c r="D822" s="4"/>
      <c r="E822" s="4"/>
      <c r="F822" s="4"/>
      <c r="G822" s="95" t="s">
        <v>710</v>
      </c>
      <c r="H822" s="95"/>
      <c r="I822" s="95"/>
      <c r="J822" s="95"/>
      <c r="K822" s="30">
        <v>0.21</v>
      </c>
    </row>
    <row r="823" spans="1:11" ht="15" customHeight="1">
      <c r="A823" s="4"/>
      <c r="B823" s="4"/>
      <c r="C823" s="4"/>
      <c r="D823" s="4"/>
      <c r="E823" s="4"/>
      <c r="F823" s="4"/>
      <c r="G823" s="96" t="s">
        <v>444</v>
      </c>
      <c r="H823" s="96"/>
      <c r="I823" s="96"/>
      <c r="J823" s="96"/>
      <c r="K823" s="9">
        <v>0.21</v>
      </c>
    </row>
    <row r="824" spans="1:11" ht="9.9499999999999993" customHeight="1">
      <c r="A824" s="4"/>
      <c r="B824" s="4"/>
      <c r="C824" s="4"/>
      <c r="D824" s="4"/>
      <c r="E824" s="4"/>
      <c r="F824" s="4"/>
      <c r="G824" s="92"/>
      <c r="H824" s="92"/>
      <c r="I824" s="92"/>
      <c r="J824" s="92"/>
      <c r="K824" s="92"/>
    </row>
    <row r="825" spans="1:11" ht="20.100000000000001" customHeight="1">
      <c r="A825" s="93" t="s">
        <v>981</v>
      </c>
      <c r="B825" s="93"/>
      <c r="C825" s="93"/>
      <c r="D825" s="93"/>
      <c r="E825" s="93"/>
      <c r="F825" s="93"/>
      <c r="G825" s="93"/>
      <c r="H825" s="93"/>
      <c r="I825" s="93"/>
      <c r="J825" s="93"/>
      <c r="K825" s="93"/>
    </row>
    <row r="826" spans="1:11" ht="15" customHeight="1">
      <c r="A826" s="94" t="s">
        <v>707</v>
      </c>
      <c r="B826" s="94"/>
      <c r="C826" s="94"/>
      <c r="D826" s="99" t="s">
        <v>419</v>
      </c>
      <c r="E826" s="99"/>
      <c r="F826" s="25" t="s">
        <v>420</v>
      </c>
      <c r="G826" s="99" t="s">
        <v>421</v>
      </c>
      <c r="H826" s="99"/>
      <c r="I826" s="99" t="s">
        <v>422</v>
      </c>
      <c r="J826" s="99"/>
      <c r="K826" s="25" t="s">
        <v>423</v>
      </c>
    </row>
    <row r="827" spans="1:11" ht="15" customHeight="1">
      <c r="A827" s="26" t="s">
        <v>982</v>
      </c>
      <c r="B827" s="100" t="s">
        <v>983</v>
      </c>
      <c r="C827" s="100"/>
      <c r="D827" s="101" t="s">
        <v>21</v>
      </c>
      <c r="E827" s="101"/>
      <c r="F827" s="26" t="s">
        <v>216</v>
      </c>
      <c r="G827" s="102">
        <v>8.3099999999999997E-3</v>
      </c>
      <c r="H827" s="102"/>
      <c r="I827" s="103">
        <v>19.329999999999998</v>
      </c>
      <c r="J827" s="103"/>
      <c r="K827" s="29">
        <v>0.16063230000000001</v>
      </c>
    </row>
    <row r="828" spans="1:11" ht="15" customHeight="1">
      <c r="A828" s="4"/>
      <c r="B828" s="4"/>
      <c r="C828" s="4"/>
      <c r="D828" s="4"/>
      <c r="E828" s="4"/>
      <c r="F828" s="4"/>
      <c r="G828" s="95" t="s">
        <v>710</v>
      </c>
      <c r="H828" s="95"/>
      <c r="I828" s="95"/>
      <c r="J828" s="95"/>
      <c r="K828" s="30">
        <v>0.16</v>
      </c>
    </row>
    <row r="829" spans="1:11" ht="15" customHeight="1">
      <c r="A829" s="4"/>
      <c r="B829" s="4"/>
      <c r="C829" s="4"/>
      <c r="D829" s="4"/>
      <c r="E829" s="4"/>
      <c r="F829" s="4"/>
      <c r="G829" s="96" t="s">
        <v>444</v>
      </c>
      <c r="H829" s="96"/>
      <c r="I829" s="96"/>
      <c r="J829" s="96"/>
      <c r="K829" s="9">
        <v>0.16</v>
      </c>
    </row>
    <row r="830" spans="1:11" ht="9.9499999999999993" customHeight="1">
      <c r="A830" s="4"/>
      <c r="B830" s="4"/>
      <c r="C830" s="4"/>
      <c r="D830" s="4"/>
      <c r="E830" s="4"/>
      <c r="F830" s="4"/>
      <c r="G830" s="92"/>
      <c r="H830" s="92"/>
      <c r="I830" s="92"/>
      <c r="J830" s="92"/>
      <c r="K830" s="92"/>
    </row>
    <row r="831" spans="1:11" ht="20.100000000000001" customHeight="1">
      <c r="A831" s="93" t="s">
        <v>984</v>
      </c>
      <c r="B831" s="93"/>
      <c r="C831" s="93"/>
      <c r="D831" s="93"/>
      <c r="E831" s="93"/>
      <c r="F831" s="93"/>
      <c r="G831" s="93"/>
      <c r="H831" s="93"/>
      <c r="I831" s="93"/>
      <c r="J831" s="93"/>
      <c r="K831" s="93"/>
    </row>
    <row r="832" spans="1:11" ht="15" customHeight="1">
      <c r="A832" s="94" t="s">
        <v>707</v>
      </c>
      <c r="B832" s="94"/>
      <c r="C832" s="94"/>
      <c r="D832" s="99" t="s">
        <v>419</v>
      </c>
      <c r="E832" s="99"/>
      <c r="F832" s="25" t="s">
        <v>420</v>
      </c>
      <c r="G832" s="99" t="s">
        <v>421</v>
      </c>
      <c r="H832" s="99"/>
      <c r="I832" s="99" t="s">
        <v>422</v>
      </c>
      <c r="J832" s="99"/>
      <c r="K832" s="25" t="s">
        <v>423</v>
      </c>
    </row>
    <row r="833" spans="1:11" ht="15" customHeight="1">
      <c r="A833" s="26" t="s">
        <v>985</v>
      </c>
      <c r="B833" s="100" t="s">
        <v>986</v>
      </c>
      <c r="C833" s="100"/>
      <c r="D833" s="101" t="s">
        <v>21</v>
      </c>
      <c r="E833" s="101"/>
      <c r="F833" s="26" t="s">
        <v>216</v>
      </c>
      <c r="G833" s="102">
        <v>8.3099999999999997E-3</v>
      </c>
      <c r="H833" s="102"/>
      <c r="I833" s="103">
        <v>18.62</v>
      </c>
      <c r="J833" s="103"/>
      <c r="K833" s="29">
        <v>0.15473219999999999</v>
      </c>
    </row>
    <row r="834" spans="1:11" ht="15" customHeight="1">
      <c r="A834" s="4"/>
      <c r="B834" s="4"/>
      <c r="C834" s="4"/>
      <c r="D834" s="4"/>
      <c r="E834" s="4"/>
      <c r="F834" s="4"/>
      <c r="G834" s="95" t="s">
        <v>710</v>
      </c>
      <c r="H834" s="95"/>
      <c r="I834" s="95"/>
      <c r="J834" s="95"/>
      <c r="K834" s="30">
        <v>0.15</v>
      </c>
    </row>
    <row r="835" spans="1:11" ht="15" customHeight="1">
      <c r="A835" s="4"/>
      <c r="B835" s="4"/>
      <c r="C835" s="4"/>
      <c r="D835" s="4"/>
      <c r="E835" s="4"/>
      <c r="F835" s="4"/>
      <c r="G835" s="96" t="s">
        <v>444</v>
      </c>
      <c r="H835" s="96"/>
      <c r="I835" s="96"/>
      <c r="J835" s="96"/>
      <c r="K835" s="9">
        <v>0.15</v>
      </c>
    </row>
    <row r="836" spans="1:11" ht="9.9499999999999993" customHeight="1">
      <c r="A836" s="4"/>
      <c r="B836" s="4"/>
      <c r="C836" s="4"/>
      <c r="D836" s="4"/>
      <c r="E836" s="4"/>
      <c r="F836" s="4"/>
      <c r="G836" s="92"/>
      <c r="H836" s="92"/>
      <c r="I836" s="92"/>
      <c r="J836" s="92"/>
      <c r="K836" s="92"/>
    </row>
    <row r="837" spans="1:11" ht="20.100000000000001" customHeight="1">
      <c r="A837" s="93" t="s">
        <v>987</v>
      </c>
      <c r="B837" s="93"/>
      <c r="C837" s="93"/>
      <c r="D837" s="93"/>
      <c r="E837" s="93"/>
      <c r="F837" s="93"/>
      <c r="G837" s="93"/>
      <c r="H837" s="93"/>
      <c r="I837" s="93"/>
      <c r="J837" s="93"/>
      <c r="K837" s="93"/>
    </row>
    <row r="838" spans="1:11" ht="15" customHeight="1">
      <c r="A838" s="94" t="s">
        <v>707</v>
      </c>
      <c r="B838" s="94"/>
      <c r="C838" s="94"/>
      <c r="D838" s="99" t="s">
        <v>419</v>
      </c>
      <c r="E838" s="99"/>
      <c r="F838" s="25" t="s">
        <v>420</v>
      </c>
      <c r="G838" s="99" t="s">
        <v>421</v>
      </c>
      <c r="H838" s="99"/>
      <c r="I838" s="99" t="s">
        <v>422</v>
      </c>
      <c r="J838" s="99"/>
      <c r="K838" s="25" t="s">
        <v>423</v>
      </c>
    </row>
    <row r="839" spans="1:11" ht="21" customHeight="1">
      <c r="A839" s="26" t="s">
        <v>988</v>
      </c>
      <c r="B839" s="100" t="s">
        <v>989</v>
      </c>
      <c r="C839" s="100"/>
      <c r="D839" s="101" t="s">
        <v>21</v>
      </c>
      <c r="E839" s="101"/>
      <c r="F839" s="26" t="s">
        <v>216</v>
      </c>
      <c r="G839" s="102">
        <v>8.3099999999999997E-3</v>
      </c>
      <c r="H839" s="102"/>
      <c r="I839" s="103">
        <v>23.15</v>
      </c>
      <c r="J839" s="103"/>
      <c r="K839" s="29">
        <v>0.19237650000000001</v>
      </c>
    </row>
    <row r="840" spans="1:11" ht="15" customHeight="1">
      <c r="A840" s="4"/>
      <c r="B840" s="4"/>
      <c r="C840" s="4"/>
      <c r="D840" s="4"/>
      <c r="E840" s="4"/>
      <c r="F840" s="4"/>
      <c r="G840" s="95" t="s">
        <v>710</v>
      </c>
      <c r="H840" s="95"/>
      <c r="I840" s="95"/>
      <c r="J840" s="95"/>
      <c r="K840" s="30">
        <v>0.19</v>
      </c>
    </row>
    <row r="841" spans="1:11" ht="15" customHeight="1">
      <c r="A841" s="4"/>
      <c r="B841" s="4"/>
      <c r="C841" s="4"/>
      <c r="D841" s="4"/>
      <c r="E841" s="4"/>
      <c r="F841" s="4"/>
      <c r="G841" s="96" t="s">
        <v>444</v>
      </c>
      <c r="H841" s="96"/>
      <c r="I841" s="96"/>
      <c r="J841" s="96"/>
      <c r="K841" s="9">
        <v>0.19</v>
      </c>
    </row>
    <row r="842" spans="1:11" ht="9.9499999999999993" customHeight="1">
      <c r="A842" s="4"/>
      <c r="B842" s="4"/>
      <c r="C842" s="4"/>
      <c r="D842" s="4"/>
      <c r="E842" s="4"/>
      <c r="F842" s="4"/>
      <c r="G842" s="92"/>
      <c r="H842" s="92"/>
      <c r="I842" s="92"/>
      <c r="J842" s="92"/>
      <c r="K842" s="92"/>
    </row>
    <row r="843" spans="1:11" ht="20.100000000000001" customHeight="1">
      <c r="A843" s="93" t="s">
        <v>990</v>
      </c>
      <c r="B843" s="93"/>
      <c r="C843" s="93"/>
      <c r="D843" s="93"/>
      <c r="E843" s="93"/>
      <c r="F843" s="93"/>
      <c r="G843" s="93"/>
      <c r="H843" s="93"/>
      <c r="I843" s="93"/>
      <c r="J843" s="93"/>
      <c r="K843" s="93"/>
    </row>
    <row r="844" spans="1:11" ht="15" customHeight="1">
      <c r="A844" s="94" t="s">
        <v>707</v>
      </c>
      <c r="B844" s="94"/>
      <c r="C844" s="94"/>
      <c r="D844" s="99" t="s">
        <v>419</v>
      </c>
      <c r="E844" s="99"/>
      <c r="F844" s="25" t="s">
        <v>420</v>
      </c>
      <c r="G844" s="99" t="s">
        <v>421</v>
      </c>
      <c r="H844" s="99"/>
      <c r="I844" s="99" t="s">
        <v>422</v>
      </c>
      <c r="J844" s="99"/>
      <c r="K844" s="25" t="s">
        <v>423</v>
      </c>
    </row>
    <row r="845" spans="1:11" ht="15" customHeight="1">
      <c r="A845" s="26" t="s">
        <v>991</v>
      </c>
      <c r="B845" s="100" t="s">
        <v>992</v>
      </c>
      <c r="C845" s="100"/>
      <c r="D845" s="101" t="s">
        <v>21</v>
      </c>
      <c r="E845" s="101"/>
      <c r="F845" s="26" t="s">
        <v>216</v>
      </c>
      <c r="G845" s="102">
        <v>2.12E-2</v>
      </c>
      <c r="H845" s="102"/>
      <c r="I845" s="103">
        <v>20.97</v>
      </c>
      <c r="J845" s="103"/>
      <c r="K845" s="29">
        <v>0.44456400000000001</v>
      </c>
    </row>
    <row r="846" spans="1:11" ht="15" customHeight="1">
      <c r="A846" s="4"/>
      <c r="B846" s="4"/>
      <c r="C846" s="4"/>
      <c r="D846" s="4"/>
      <c r="E846" s="4"/>
      <c r="F846" s="4"/>
      <c r="G846" s="95" t="s">
        <v>710</v>
      </c>
      <c r="H846" s="95"/>
      <c r="I846" s="95"/>
      <c r="J846" s="95"/>
      <c r="K846" s="30">
        <v>0.44</v>
      </c>
    </row>
    <row r="847" spans="1:11" ht="15" customHeight="1">
      <c r="A847" s="4"/>
      <c r="B847" s="4"/>
      <c r="C847" s="4"/>
      <c r="D847" s="4"/>
      <c r="E847" s="4"/>
      <c r="F847" s="4"/>
      <c r="G847" s="96" t="s">
        <v>444</v>
      </c>
      <c r="H847" s="96"/>
      <c r="I847" s="96"/>
      <c r="J847" s="96"/>
      <c r="K847" s="9">
        <v>0.44</v>
      </c>
    </row>
    <row r="848" spans="1:11" ht="9.9499999999999993" customHeight="1">
      <c r="A848" s="4"/>
      <c r="B848" s="4"/>
      <c r="C848" s="4"/>
      <c r="D848" s="4"/>
      <c r="E848" s="4"/>
      <c r="F848" s="4"/>
      <c r="G848" s="92"/>
      <c r="H848" s="92"/>
      <c r="I848" s="92"/>
      <c r="J848" s="92"/>
      <c r="K848" s="92"/>
    </row>
    <row r="849" spans="1:11" ht="20.100000000000001" customHeight="1">
      <c r="A849" s="93" t="s">
        <v>993</v>
      </c>
      <c r="B849" s="93"/>
      <c r="C849" s="93"/>
      <c r="D849" s="93"/>
      <c r="E849" s="93"/>
      <c r="F849" s="93"/>
      <c r="G849" s="93"/>
      <c r="H849" s="93"/>
      <c r="I849" s="93"/>
      <c r="J849" s="93"/>
      <c r="K849" s="93"/>
    </row>
    <row r="850" spans="1:11" ht="15" customHeight="1">
      <c r="A850" s="94" t="s">
        <v>707</v>
      </c>
      <c r="B850" s="94"/>
      <c r="C850" s="94"/>
      <c r="D850" s="99" t="s">
        <v>419</v>
      </c>
      <c r="E850" s="99"/>
      <c r="F850" s="25" t="s">
        <v>420</v>
      </c>
      <c r="G850" s="99" t="s">
        <v>421</v>
      </c>
      <c r="H850" s="99"/>
      <c r="I850" s="99" t="s">
        <v>422</v>
      </c>
      <c r="J850" s="99"/>
      <c r="K850" s="25" t="s">
        <v>423</v>
      </c>
    </row>
    <row r="851" spans="1:11" ht="15" customHeight="1">
      <c r="A851" s="26" t="s">
        <v>994</v>
      </c>
      <c r="B851" s="100" t="s">
        <v>995</v>
      </c>
      <c r="C851" s="100"/>
      <c r="D851" s="101" t="s">
        <v>21</v>
      </c>
      <c r="E851" s="101"/>
      <c r="F851" s="26" t="s">
        <v>216</v>
      </c>
      <c r="G851" s="102">
        <v>1.4760000000000001E-2</v>
      </c>
      <c r="H851" s="102"/>
      <c r="I851" s="103">
        <v>20.97</v>
      </c>
      <c r="J851" s="103"/>
      <c r="K851" s="29">
        <v>0.30951719999999999</v>
      </c>
    </row>
    <row r="852" spans="1:11" ht="15" customHeight="1">
      <c r="A852" s="4"/>
      <c r="B852" s="4"/>
      <c r="C852" s="4"/>
      <c r="D852" s="4"/>
      <c r="E852" s="4"/>
      <c r="F852" s="4"/>
      <c r="G852" s="95" t="s">
        <v>710</v>
      </c>
      <c r="H852" s="95"/>
      <c r="I852" s="95"/>
      <c r="J852" s="95"/>
      <c r="K852" s="30">
        <v>0.31</v>
      </c>
    </row>
    <row r="853" spans="1:11" ht="15" customHeight="1">
      <c r="A853" s="4"/>
      <c r="B853" s="4"/>
      <c r="C853" s="4"/>
      <c r="D853" s="4"/>
      <c r="E853" s="4"/>
      <c r="F853" s="4"/>
      <c r="G853" s="96" t="s">
        <v>444</v>
      </c>
      <c r="H853" s="96"/>
      <c r="I853" s="96"/>
      <c r="J853" s="96"/>
      <c r="K853" s="9">
        <v>0.3</v>
      </c>
    </row>
    <row r="854" spans="1:11" ht="9.9499999999999993" customHeight="1">
      <c r="A854" s="4"/>
      <c r="B854" s="4"/>
      <c r="C854" s="4"/>
      <c r="D854" s="4"/>
      <c r="E854" s="4"/>
      <c r="F854" s="4"/>
      <c r="G854" s="92"/>
      <c r="H854" s="92"/>
      <c r="I854" s="92"/>
      <c r="J854" s="92"/>
      <c r="K854" s="92"/>
    </row>
    <row r="855" spans="1:11" ht="20.100000000000001" customHeight="1">
      <c r="A855" s="93" t="s">
        <v>996</v>
      </c>
      <c r="B855" s="93"/>
      <c r="C855" s="93"/>
      <c r="D855" s="93"/>
      <c r="E855" s="93"/>
      <c r="F855" s="93"/>
      <c r="G855" s="93"/>
      <c r="H855" s="93"/>
      <c r="I855" s="93"/>
      <c r="J855" s="93"/>
      <c r="K855" s="93"/>
    </row>
    <row r="856" spans="1:11" ht="15" customHeight="1">
      <c r="A856" s="94" t="s">
        <v>707</v>
      </c>
      <c r="B856" s="94"/>
      <c r="C856" s="94"/>
      <c r="D856" s="99" t="s">
        <v>419</v>
      </c>
      <c r="E856" s="99"/>
      <c r="F856" s="25" t="s">
        <v>420</v>
      </c>
      <c r="G856" s="99" t="s">
        <v>421</v>
      </c>
      <c r="H856" s="99"/>
      <c r="I856" s="99" t="s">
        <v>422</v>
      </c>
      <c r="J856" s="99"/>
      <c r="K856" s="25" t="s">
        <v>423</v>
      </c>
    </row>
    <row r="857" spans="1:11" ht="15" customHeight="1">
      <c r="A857" s="26" t="s">
        <v>997</v>
      </c>
      <c r="B857" s="100" t="s">
        <v>998</v>
      </c>
      <c r="C857" s="100"/>
      <c r="D857" s="101" t="s">
        <v>21</v>
      </c>
      <c r="E857" s="101"/>
      <c r="F857" s="26" t="s">
        <v>216</v>
      </c>
      <c r="G857" s="102">
        <v>1.154E-2</v>
      </c>
      <c r="H857" s="102"/>
      <c r="I857" s="103">
        <v>20.97</v>
      </c>
      <c r="J857" s="103"/>
      <c r="K857" s="29">
        <v>0.24199380000000001</v>
      </c>
    </row>
    <row r="858" spans="1:11" ht="15" customHeight="1">
      <c r="A858" s="4"/>
      <c r="B858" s="4"/>
      <c r="C858" s="4"/>
      <c r="D858" s="4"/>
      <c r="E858" s="4"/>
      <c r="F858" s="4"/>
      <c r="G858" s="95" t="s">
        <v>710</v>
      </c>
      <c r="H858" s="95"/>
      <c r="I858" s="95"/>
      <c r="J858" s="95"/>
      <c r="K858" s="30">
        <v>0.24</v>
      </c>
    </row>
    <row r="859" spans="1:11" ht="15" customHeight="1">
      <c r="A859" s="4"/>
      <c r="B859" s="4"/>
      <c r="C859" s="4"/>
      <c r="D859" s="4"/>
      <c r="E859" s="4"/>
      <c r="F859" s="4"/>
      <c r="G859" s="96" t="s">
        <v>444</v>
      </c>
      <c r="H859" s="96"/>
      <c r="I859" s="96"/>
      <c r="J859" s="96"/>
      <c r="K859" s="9">
        <v>0.24</v>
      </c>
    </row>
    <row r="860" spans="1:11" ht="9.9499999999999993" customHeight="1">
      <c r="A860" s="4"/>
      <c r="B860" s="4"/>
      <c r="C860" s="4"/>
      <c r="D860" s="4"/>
      <c r="E860" s="4"/>
      <c r="F860" s="4"/>
      <c r="G860" s="92"/>
      <c r="H860" s="92"/>
      <c r="I860" s="92"/>
      <c r="J860" s="92"/>
      <c r="K860" s="92"/>
    </row>
    <row r="861" spans="1:11" ht="20.100000000000001" customHeight="1">
      <c r="A861" s="93" t="s">
        <v>999</v>
      </c>
      <c r="B861" s="93"/>
      <c r="C861" s="93"/>
      <c r="D861" s="93"/>
      <c r="E861" s="93"/>
      <c r="F861" s="93"/>
      <c r="G861" s="93"/>
      <c r="H861" s="93"/>
      <c r="I861" s="93"/>
      <c r="J861" s="93"/>
      <c r="K861" s="93"/>
    </row>
    <row r="862" spans="1:11" ht="15" customHeight="1">
      <c r="A862" s="94" t="s">
        <v>707</v>
      </c>
      <c r="B862" s="94"/>
      <c r="C862" s="94"/>
      <c r="D862" s="99" t="s">
        <v>419</v>
      </c>
      <c r="E862" s="99"/>
      <c r="F862" s="25" t="s">
        <v>420</v>
      </c>
      <c r="G862" s="99" t="s">
        <v>421</v>
      </c>
      <c r="H862" s="99"/>
      <c r="I862" s="99" t="s">
        <v>422</v>
      </c>
      <c r="J862" s="99"/>
      <c r="K862" s="25" t="s">
        <v>423</v>
      </c>
    </row>
    <row r="863" spans="1:11" ht="15" customHeight="1">
      <c r="A863" s="26" t="s">
        <v>1000</v>
      </c>
      <c r="B863" s="100" t="s">
        <v>1001</v>
      </c>
      <c r="C863" s="100"/>
      <c r="D863" s="101" t="s">
        <v>21</v>
      </c>
      <c r="E863" s="101"/>
      <c r="F863" s="26" t="s">
        <v>216</v>
      </c>
      <c r="G863" s="102">
        <v>2.12E-2</v>
      </c>
      <c r="H863" s="102"/>
      <c r="I863" s="103">
        <v>15.78</v>
      </c>
      <c r="J863" s="103"/>
      <c r="K863" s="29">
        <v>0.334536</v>
      </c>
    </row>
    <row r="864" spans="1:11" ht="15" customHeight="1">
      <c r="A864" s="4"/>
      <c r="B864" s="4"/>
      <c r="C864" s="4"/>
      <c r="D864" s="4"/>
      <c r="E864" s="4"/>
      <c r="F864" s="4"/>
      <c r="G864" s="95" t="s">
        <v>710</v>
      </c>
      <c r="H864" s="95"/>
      <c r="I864" s="95"/>
      <c r="J864" s="95"/>
      <c r="K864" s="30">
        <v>0.33</v>
      </c>
    </row>
    <row r="865" spans="1:11" ht="15" customHeight="1">
      <c r="A865" s="4"/>
      <c r="B865" s="4"/>
      <c r="C865" s="4"/>
      <c r="D865" s="4"/>
      <c r="E865" s="4"/>
      <c r="F865" s="4"/>
      <c r="G865" s="96" t="s">
        <v>444</v>
      </c>
      <c r="H865" s="96"/>
      <c r="I865" s="96"/>
      <c r="J865" s="96"/>
      <c r="K865" s="9">
        <v>0.33</v>
      </c>
    </row>
    <row r="866" spans="1:11" ht="9.9499999999999993" customHeight="1">
      <c r="A866" s="4"/>
      <c r="B866" s="4"/>
      <c r="C866" s="4"/>
      <c r="D866" s="4"/>
      <c r="E866" s="4"/>
      <c r="F866" s="4"/>
      <c r="G866" s="92"/>
      <c r="H866" s="92"/>
      <c r="I866" s="92"/>
      <c r="J866" s="92"/>
      <c r="K866" s="92"/>
    </row>
    <row r="867" spans="1:11" ht="20.100000000000001" customHeight="1">
      <c r="A867" s="93" t="s">
        <v>1002</v>
      </c>
      <c r="B867" s="93"/>
      <c r="C867" s="93"/>
      <c r="D867" s="93"/>
      <c r="E867" s="93"/>
      <c r="F867" s="93"/>
      <c r="G867" s="93"/>
      <c r="H867" s="93"/>
      <c r="I867" s="93"/>
      <c r="J867" s="93"/>
      <c r="K867" s="93"/>
    </row>
    <row r="868" spans="1:11" ht="15" customHeight="1">
      <c r="A868" s="94" t="s">
        <v>707</v>
      </c>
      <c r="B868" s="94"/>
      <c r="C868" s="94"/>
      <c r="D868" s="99" t="s">
        <v>419</v>
      </c>
      <c r="E868" s="99"/>
      <c r="F868" s="25" t="s">
        <v>420</v>
      </c>
      <c r="G868" s="99" t="s">
        <v>421</v>
      </c>
      <c r="H868" s="99"/>
      <c r="I868" s="99" t="s">
        <v>422</v>
      </c>
      <c r="J868" s="99"/>
      <c r="K868" s="25" t="s">
        <v>423</v>
      </c>
    </row>
    <row r="869" spans="1:11" ht="15" customHeight="1">
      <c r="A869" s="26" t="s">
        <v>1003</v>
      </c>
      <c r="B869" s="100" t="s">
        <v>1004</v>
      </c>
      <c r="C869" s="100"/>
      <c r="D869" s="101" t="s">
        <v>21</v>
      </c>
      <c r="E869" s="101"/>
      <c r="F869" s="26" t="s">
        <v>216</v>
      </c>
      <c r="G869" s="102">
        <v>1.154E-2</v>
      </c>
      <c r="H869" s="102"/>
      <c r="I869" s="103">
        <v>20.97</v>
      </c>
      <c r="J869" s="103"/>
      <c r="K869" s="29">
        <v>0.24199380000000001</v>
      </c>
    </row>
    <row r="870" spans="1:11" ht="15" customHeight="1">
      <c r="A870" s="4"/>
      <c r="B870" s="4"/>
      <c r="C870" s="4"/>
      <c r="D870" s="4"/>
      <c r="E870" s="4"/>
      <c r="F870" s="4"/>
      <c r="G870" s="95" t="s">
        <v>710</v>
      </c>
      <c r="H870" s="95"/>
      <c r="I870" s="95"/>
      <c r="J870" s="95"/>
      <c r="K870" s="30">
        <v>0.24</v>
      </c>
    </row>
    <row r="871" spans="1:11" ht="15" customHeight="1">
      <c r="A871" s="4"/>
      <c r="B871" s="4"/>
      <c r="C871" s="4"/>
      <c r="D871" s="4"/>
      <c r="E871" s="4"/>
      <c r="F871" s="4"/>
      <c r="G871" s="96" t="s">
        <v>444</v>
      </c>
      <c r="H871" s="96"/>
      <c r="I871" s="96"/>
      <c r="J871" s="96"/>
      <c r="K871" s="9">
        <v>0.24</v>
      </c>
    </row>
    <row r="872" spans="1:11" ht="9.9499999999999993" customHeight="1">
      <c r="A872" s="4"/>
      <c r="B872" s="4"/>
      <c r="C872" s="4"/>
      <c r="D872" s="4"/>
      <c r="E872" s="4"/>
      <c r="F872" s="4"/>
      <c r="G872" s="92"/>
      <c r="H872" s="92"/>
      <c r="I872" s="92"/>
      <c r="J872" s="92"/>
      <c r="K872" s="92"/>
    </row>
    <row r="873" spans="1:11" ht="20.100000000000001" customHeight="1">
      <c r="A873" s="93" t="s">
        <v>1005</v>
      </c>
      <c r="B873" s="93"/>
      <c r="C873" s="93"/>
      <c r="D873" s="93"/>
      <c r="E873" s="93"/>
      <c r="F873" s="93"/>
      <c r="G873" s="93"/>
      <c r="H873" s="93"/>
      <c r="I873" s="93"/>
      <c r="J873" s="93"/>
      <c r="K873" s="93"/>
    </row>
    <row r="874" spans="1:11" ht="15" customHeight="1">
      <c r="A874" s="94" t="s">
        <v>707</v>
      </c>
      <c r="B874" s="94"/>
      <c r="C874" s="94"/>
      <c r="D874" s="99" t="s">
        <v>419</v>
      </c>
      <c r="E874" s="99"/>
      <c r="F874" s="25" t="s">
        <v>420</v>
      </c>
      <c r="G874" s="99" t="s">
        <v>421</v>
      </c>
      <c r="H874" s="99"/>
      <c r="I874" s="99" t="s">
        <v>422</v>
      </c>
      <c r="J874" s="99"/>
      <c r="K874" s="25" t="s">
        <v>423</v>
      </c>
    </row>
    <row r="875" spans="1:11" ht="21" customHeight="1">
      <c r="A875" s="26" t="s">
        <v>979</v>
      </c>
      <c r="B875" s="100" t="s">
        <v>980</v>
      </c>
      <c r="C875" s="100"/>
      <c r="D875" s="101" t="s">
        <v>21</v>
      </c>
      <c r="E875" s="101"/>
      <c r="F875" s="26" t="s">
        <v>216</v>
      </c>
      <c r="G875" s="102">
        <v>1.154E-2</v>
      </c>
      <c r="H875" s="102"/>
      <c r="I875" s="103">
        <v>18.39</v>
      </c>
      <c r="J875" s="103"/>
      <c r="K875" s="29">
        <v>0.21222060000000001</v>
      </c>
    </row>
    <row r="876" spans="1:11" ht="15" customHeight="1">
      <c r="A876" s="4"/>
      <c r="B876" s="4"/>
      <c r="C876" s="4"/>
      <c r="D876" s="4"/>
      <c r="E876" s="4"/>
      <c r="F876" s="4"/>
      <c r="G876" s="95" t="s">
        <v>710</v>
      </c>
      <c r="H876" s="95"/>
      <c r="I876" s="95"/>
      <c r="J876" s="95"/>
      <c r="K876" s="30">
        <v>0.21</v>
      </c>
    </row>
    <row r="877" spans="1:11" ht="15" customHeight="1">
      <c r="A877" s="4"/>
      <c r="B877" s="4"/>
      <c r="C877" s="4"/>
      <c r="D877" s="4"/>
      <c r="E877" s="4"/>
      <c r="F877" s="4"/>
      <c r="G877" s="96" t="s">
        <v>444</v>
      </c>
      <c r="H877" s="96"/>
      <c r="I877" s="96"/>
      <c r="J877" s="96"/>
      <c r="K877" s="9">
        <v>0.21</v>
      </c>
    </row>
    <row r="878" spans="1:11" ht="9.9499999999999993" customHeight="1">
      <c r="A878" s="4"/>
      <c r="B878" s="4"/>
      <c r="C878" s="4"/>
      <c r="D878" s="4"/>
      <c r="E878" s="4"/>
      <c r="F878" s="4"/>
      <c r="G878" s="92"/>
      <c r="H878" s="92"/>
      <c r="I878" s="92"/>
      <c r="J878" s="92"/>
      <c r="K878" s="92"/>
    </row>
    <row r="879" spans="1:11" ht="20.100000000000001" customHeight="1">
      <c r="A879" s="93" t="s">
        <v>1006</v>
      </c>
      <c r="B879" s="93"/>
      <c r="C879" s="93"/>
      <c r="D879" s="93"/>
      <c r="E879" s="93"/>
      <c r="F879" s="93"/>
      <c r="G879" s="93"/>
      <c r="H879" s="93"/>
      <c r="I879" s="93"/>
      <c r="J879" s="93"/>
      <c r="K879" s="93"/>
    </row>
    <row r="880" spans="1:11" ht="12.95" customHeight="1">
      <c r="A880" s="104" t="s">
        <v>1007</v>
      </c>
      <c r="B880" s="104"/>
      <c r="C880" s="104"/>
      <c r="D880" s="105" t="s">
        <v>1008</v>
      </c>
      <c r="E880" s="106" t="s">
        <v>1009</v>
      </c>
      <c r="F880" s="106"/>
      <c r="G880" s="106" t="s">
        <v>1010</v>
      </c>
      <c r="H880" s="106"/>
      <c r="I880" s="106"/>
      <c r="J880" s="106"/>
      <c r="K880" s="106" t="s">
        <v>1011</v>
      </c>
    </row>
    <row r="881" spans="1:11" ht="12" customHeight="1">
      <c r="A881" s="104"/>
      <c r="B881" s="104"/>
      <c r="C881" s="104"/>
      <c r="D881" s="105"/>
      <c r="E881" s="25" t="s">
        <v>1012</v>
      </c>
      <c r="F881" s="25" t="s">
        <v>1013</v>
      </c>
      <c r="G881" s="99" t="s">
        <v>1012</v>
      </c>
      <c r="H881" s="99"/>
      <c r="I881" s="99" t="s">
        <v>1013</v>
      </c>
      <c r="J881" s="99"/>
      <c r="K881" s="106"/>
    </row>
    <row r="882" spans="1:11" ht="15" customHeight="1">
      <c r="A882" s="11" t="s">
        <v>1014</v>
      </c>
      <c r="B882" s="98" t="s">
        <v>1015</v>
      </c>
      <c r="C882" s="98"/>
      <c r="D882" s="32">
        <v>3</v>
      </c>
      <c r="E882" s="33">
        <v>0.86</v>
      </c>
      <c r="F882" s="33">
        <v>0.14000000000000001</v>
      </c>
      <c r="G882" s="107">
        <v>304.46409999999997</v>
      </c>
      <c r="H882" s="107"/>
      <c r="I882" s="107">
        <v>93.0929</v>
      </c>
      <c r="J882" s="107"/>
      <c r="K882" s="34">
        <v>824.61639600000001</v>
      </c>
    </row>
    <row r="883" spans="1:11" ht="15" customHeight="1">
      <c r="A883" s="6"/>
      <c r="B883" s="6"/>
      <c r="C883" s="6"/>
      <c r="D883" s="6"/>
      <c r="E883" s="6"/>
      <c r="F883" s="6"/>
      <c r="G883" s="88" t="s">
        <v>1016</v>
      </c>
      <c r="H883" s="88"/>
      <c r="I883" s="88"/>
      <c r="J883" s="88"/>
      <c r="K883" s="35">
        <v>824.61630000000002</v>
      </c>
    </row>
    <row r="884" spans="1:11" ht="15" customHeight="1">
      <c r="A884" s="4"/>
      <c r="B884" s="4"/>
      <c r="C884" s="4"/>
      <c r="D884" s="4"/>
      <c r="E884" s="4"/>
      <c r="F884" s="4"/>
      <c r="G884" s="96" t="s">
        <v>1017</v>
      </c>
      <c r="H884" s="96"/>
      <c r="I884" s="96"/>
      <c r="J884" s="96"/>
      <c r="K884" s="34">
        <v>824.61630000000002</v>
      </c>
    </row>
    <row r="885" spans="1:11" ht="15" customHeight="1">
      <c r="A885" s="4"/>
      <c r="B885" s="4"/>
      <c r="C885" s="4"/>
      <c r="D885" s="4"/>
      <c r="E885" s="4"/>
      <c r="F885" s="4"/>
      <c r="G885" s="96" t="s">
        <v>1018</v>
      </c>
      <c r="H885" s="96"/>
      <c r="I885" s="96"/>
      <c r="J885" s="96"/>
      <c r="K885" s="36">
        <v>457.16</v>
      </c>
    </row>
    <row r="886" spans="1:11" ht="15" customHeight="1">
      <c r="A886" s="4"/>
      <c r="B886" s="4"/>
      <c r="C886" s="4"/>
      <c r="D886" s="4"/>
      <c r="E886" s="4"/>
      <c r="F886" s="4"/>
      <c r="G886" s="96" t="s">
        <v>1019</v>
      </c>
      <c r="H886" s="96"/>
      <c r="I886" s="96"/>
      <c r="J886" s="96"/>
      <c r="K886" s="34">
        <v>1.8038000000000001</v>
      </c>
    </row>
    <row r="887" spans="1:11" ht="15" customHeight="1">
      <c r="A887" s="4"/>
      <c r="B887" s="4"/>
      <c r="C887" s="4"/>
      <c r="D887" s="4"/>
      <c r="E887" s="4"/>
      <c r="F887" s="4"/>
      <c r="G887" s="96" t="s">
        <v>672</v>
      </c>
      <c r="H887" s="96"/>
      <c r="I887" s="96"/>
      <c r="J887" s="96"/>
      <c r="K887" s="13">
        <v>1.8038000000000001</v>
      </c>
    </row>
    <row r="888" spans="1:11" ht="15" customHeight="1">
      <c r="A888" s="4"/>
      <c r="B888" s="4"/>
      <c r="C888" s="4"/>
      <c r="D888" s="4"/>
      <c r="E888" s="4"/>
      <c r="F888" s="4"/>
      <c r="G888" s="96" t="s">
        <v>444</v>
      </c>
      <c r="H888" s="96"/>
      <c r="I888" s="96"/>
      <c r="J888" s="96"/>
      <c r="K888" s="9">
        <v>1.8</v>
      </c>
    </row>
    <row r="889" spans="1:11" ht="9.9499999999999993" customHeight="1">
      <c r="A889" s="4"/>
      <c r="B889" s="4"/>
      <c r="C889" s="4"/>
      <c r="D889" s="4"/>
      <c r="E889" s="4"/>
      <c r="F889" s="4"/>
      <c r="G889" s="92"/>
      <c r="H889" s="92"/>
      <c r="I889" s="92"/>
      <c r="J889" s="92"/>
      <c r="K889" s="92"/>
    </row>
    <row r="890" spans="1:11" ht="20.100000000000001" customHeight="1">
      <c r="A890" s="93" t="s">
        <v>1020</v>
      </c>
      <c r="B890" s="93"/>
      <c r="C890" s="93"/>
      <c r="D890" s="93"/>
      <c r="E890" s="93"/>
      <c r="F890" s="93"/>
      <c r="G890" s="93"/>
      <c r="H890" s="93"/>
      <c r="I890" s="93"/>
      <c r="J890" s="93"/>
      <c r="K890" s="93"/>
    </row>
    <row r="891" spans="1:11" ht="12.95" customHeight="1">
      <c r="A891" s="104" t="s">
        <v>1007</v>
      </c>
      <c r="B891" s="104"/>
      <c r="C891" s="104"/>
      <c r="D891" s="105" t="s">
        <v>1008</v>
      </c>
      <c r="E891" s="106" t="s">
        <v>1009</v>
      </c>
      <c r="F891" s="106"/>
      <c r="G891" s="106" t="s">
        <v>1010</v>
      </c>
      <c r="H891" s="106"/>
      <c r="I891" s="106"/>
      <c r="J891" s="106"/>
      <c r="K891" s="106" t="s">
        <v>1011</v>
      </c>
    </row>
    <row r="892" spans="1:11" ht="12" customHeight="1">
      <c r="A892" s="104"/>
      <c r="B892" s="104"/>
      <c r="C892" s="104"/>
      <c r="D892" s="105"/>
      <c r="E892" s="25" t="s">
        <v>1012</v>
      </c>
      <c r="F892" s="25" t="s">
        <v>1013</v>
      </c>
      <c r="G892" s="99" t="s">
        <v>1012</v>
      </c>
      <c r="H892" s="99"/>
      <c r="I892" s="99" t="s">
        <v>1013</v>
      </c>
      <c r="J892" s="99"/>
      <c r="K892" s="106"/>
    </row>
    <row r="893" spans="1:11" ht="15" customHeight="1">
      <c r="A893" s="11" t="s">
        <v>1021</v>
      </c>
      <c r="B893" s="98" t="s">
        <v>1022</v>
      </c>
      <c r="C893" s="98"/>
      <c r="D893" s="32">
        <v>1</v>
      </c>
      <c r="E893" s="33">
        <v>1</v>
      </c>
      <c r="F893" s="33">
        <v>0</v>
      </c>
      <c r="G893" s="107">
        <v>255.15710000000001</v>
      </c>
      <c r="H893" s="107"/>
      <c r="I893" s="107">
        <v>76.303399999999996</v>
      </c>
      <c r="J893" s="107"/>
      <c r="K893" s="34">
        <v>255.15710000000001</v>
      </c>
    </row>
    <row r="894" spans="1:11" ht="15" customHeight="1">
      <c r="A894" s="6"/>
      <c r="B894" s="6"/>
      <c r="C894" s="6"/>
      <c r="D894" s="6"/>
      <c r="E894" s="6"/>
      <c r="F894" s="6"/>
      <c r="G894" s="88" t="s">
        <v>1016</v>
      </c>
      <c r="H894" s="88"/>
      <c r="I894" s="88"/>
      <c r="J894" s="88"/>
      <c r="K894" s="35">
        <v>255.15710000000001</v>
      </c>
    </row>
    <row r="895" spans="1:11" ht="20.100000000000001" customHeight="1">
      <c r="A895" s="97" t="s">
        <v>1023</v>
      </c>
      <c r="B895" s="97"/>
      <c r="C895" s="97"/>
      <c r="D895" s="97"/>
      <c r="E895" s="97"/>
      <c r="F895" s="7" t="s">
        <v>420</v>
      </c>
      <c r="G895" s="106" t="s">
        <v>663</v>
      </c>
      <c r="H895" s="106"/>
      <c r="I895" s="106" t="s">
        <v>1024</v>
      </c>
      <c r="J895" s="106"/>
      <c r="K895" s="7" t="s">
        <v>1011</v>
      </c>
    </row>
    <row r="896" spans="1:11" ht="15" customHeight="1">
      <c r="A896" s="11" t="s">
        <v>1025</v>
      </c>
      <c r="B896" s="108" t="s">
        <v>1026</v>
      </c>
      <c r="C896" s="108"/>
      <c r="D896" s="108"/>
      <c r="E896" s="108"/>
      <c r="F896" s="11" t="s">
        <v>1027</v>
      </c>
      <c r="G896" s="109">
        <v>6</v>
      </c>
      <c r="H896" s="109"/>
      <c r="I896" s="110">
        <v>22.105899999999998</v>
      </c>
      <c r="J896" s="110"/>
      <c r="K896" s="12">
        <v>132.6354</v>
      </c>
    </row>
    <row r="897" spans="1:11" ht="15" customHeight="1">
      <c r="A897" s="6"/>
      <c r="B897" s="6"/>
      <c r="C897" s="6"/>
      <c r="D897" s="6"/>
      <c r="E897" s="6"/>
      <c r="F897" s="6"/>
      <c r="G897" s="88" t="s">
        <v>1028</v>
      </c>
      <c r="H897" s="88"/>
      <c r="I897" s="88"/>
      <c r="J897" s="88"/>
      <c r="K897" s="37">
        <v>132.6354</v>
      </c>
    </row>
    <row r="898" spans="1:11" ht="15" customHeight="1">
      <c r="A898" s="4"/>
      <c r="B898" s="4"/>
      <c r="C898" s="4"/>
      <c r="D898" s="4"/>
      <c r="E898" s="4"/>
      <c r="F898" s="4"/>
      <c r="G898" s="96" t="s">
        <v>1017</v>
      </c>
      <c r="H898" s="96"/>
      <c r="I898" s="96"/>
      <c r="J898" s="96"/>
      <c r="K898" s="34">
        <v>387.79250000000002</v>
      </c>
    </row>
    <row r="899" spans="1:11" ht="15" customHeight="1">
      <c r="A899" s="4"/>
      <c r="B899" s="4"/>
      <c r="C899" s="4"/>
      <c r="D899" s="4"/>
      <c r="E899" s="4"/>
      <c r="F899" s="4"/>
      <c r="G899" s="96" t="s">
        <v>1018</v>
      </c>
      <c r="H899" s="96"/>
      <c r="I899" s="96"/>
      <c r="J899" s="96"/>
      <c r="K899" s="36">
        <v>11.84</v>
      </c>
    </row>
    <row r="900" spans="1:11" ht="15" customHeight="1">
      <c r="A900" s="4"/>
      <c r="B900" s="4"/>
      <c r="C900" s="4"/>
      <c r="D900" s="4"/>
      <c r="E900" s="4"/>
      <c r="F900" s="4"/>
      <c r="G900" s="96" t="s">
        <v>1019</v>
      </c>
      <c r="H900" s="96"/>
      <c r="I900" s="96"/>
      <c r="J900" s="96"/>
      <c r="K900" s="34">
        <v>32.752699999999997</v>
      </c>
    </row>
    <row r="901" spans="1:11" ht="15" customHeight="1">
      <c r="A901" s="4"/>
      <c r="B901" s="4"/>
      <c r="C901" s="4"/>
      <c r="D901" s="4"/>
      <c r="E901" s="4"/>
      <c r="F901" s="4"/>
      <c r="G901" s="96" t="s">
        <v>672</v>
      </c>
      <c r="H901" s="96"/>
      <c r="I901" s="96"/>
      <c r="J901" s="96"/>
      <c r="K901" s="13">
        <v>32.752699999999997</v>
      </c>
    </row>
    <row r="902" spans="1:11" ht="15" customHeight="1">
      <c r="A902" s="4"/>
      <c r="B902" s="4"/>
      <c r="C902" s="4"/>
      <c r="D902" s="4"/>
      <c r="E902" s="4"/>
      <c r="F902" s="4"/>
      <c r="G902" s="96" t="s">
        <v>444</v>
      </c>
      <c r="H902" s="96"/>
      <c r="I902" s="96"/>
      <c r="J902" s="96"/>
      <c r="K902" s="9">
        <v>32.75</v>
      </c>
    </row>
    <row r="903" spans="1:11" ht="9.9499999999999993" customHeight="1">
      <c r="A903" s="4"/>
      <c r="B903" s="4"/>
      <c r="C903" s="4"/>
      <c r="D903" s="4"/>
      <c r="E903" s="4"/>
      <c r="F903" s="4"/>
      <c r="G903" s="92"/>
      <c r="H903" s="92"/>
      <c r="I903" s="92"/>
      <c r="J903" s="92"/>
      <c r="K903" s="92"/>
    </row>
    <row r="904" spans="1:11" ht="20.100000000000001" customHeight="1">
      <c r="A904" s="93" t="s">
        <v>1029</v>
      </c>
      <c r="B904" s="93"/>
      <c r="C904" s="93"/>
      <c r="D904" s="93"/>
      <c r="E904" s="93"/>
      <c r="F904" s="93"/>
      <c r="G904" s="93"/>
      <c r="H904" s="93"/>
      <c r="I904" s="93"/>
      <c r="J904" s="93"/>
      <c r="K904" s="93"/>
    </row>
    <row r="905" spans="1:11" ht="12.95" customHeight="1">
      <c r="A905" s="104" t="s">
        <v>1007</v>
      </c>
      <c r="B905" s="104"/>
      <c r="C905" s="104"/>
      <c r="D905" s="105" t="s">
        <v>1008</v>
      </c>
      <c r="E905" s="106" t="s">
        <v>1009</v>
      </c>
      <c r="F905" s="106"/>
      <c r="G905" s="106" t="s">
        <v>1010</v>
      </c>
      <c r="H905" s="106"/>
      <c r="I905" s="106"/>
      <c r="J905" s="106"/>
      <c r="K905" s="106" t="s">
        <v>1011</v>
      </c>
    </row>
    <row r="906" spans="1:11" ht="12" customHeight="1">
      <c r="A906" s="104"/>
      <c r="B906" s="104"/>
      <c r="C906" s="104"/>
      <c r="D906" s="105"/>
      <c r="E906" s="25" t="s">
        <v>1012</v>
      </c>
      <c r="F906" s="25" t="s">
        <v>1013</v>
      </c>
      <c r="G906" s="99" t="s">
        <v>1012</v>
      </c>
      <c r="H906" s="99"/>
      <c r="I906" s="99" t="s">
        <v>1013</v>
      </c>
      <c r="J906" s="99"/>
      <c r="K906" s="106"/>
    </row>
    <row r="907" spans="1:11" ht="15.95" customHeight="1">
      <c r="A907" s="11" t="s">
        <v>1030</v>
      </c>
      <c r="B907" s="98" t="s">
        <v>1031</v>
      </c>
      <c r="C907" s="98"/>
      <c r="D907" s="32">
        <v>1</v>
      </c>
      <c r="E907" s="33">
        <v>1</v>
      </c>
      <c r="F907" s="33">
        <v>0</v>
      </c>
      <c r="G907" s="107">
        <v>1.1652</v>
      </c>
      <c r="H907" s="107"/>
      <c r="I907" s="107">
        <v>0.78280000000000005</v>
      </c>
      <c r="J907" s="107"/>
      <c r="K907" s="34">
        <v>1.1652</v>
      </c>
    </row>
    <row r="908" spans="1:11" ht="15" customHeight="1">
      <c r="A908" s="11" t="s">
        <v>1032</v>
      </c>
      <c r="B908" s="98" t="s">
        <v>1033</v>
      </c>
      <c r="C908" s="98"/>
      <c r="D908" s="32">
        <v>1</v>
      </c>
      <c r="E908" s="33">
        <v>1</v>
      </c>
      <c r="F908" s="33">
        <v>0</v>
      </c>
      <c r="G908" s="107">
        <v>51.709200000000003</v>
      </c>
      <c r="H908" s="107"/>
      <c r="I908" s="107">
        <v>30.811599999999999</v>
      </c>
      <c r="J908" s="107"/>
      <c r="K908" s="34">
        <v>51.709200000000003</v>
      </c>
    </row>
    <row r="909" spans="1:11" ht="15" customHeight="1">
      <c r="A909" s="11" t="s">
        <v>1034</v>
      </c>
      <c r="B909" s="98" t="s">
        <v>1035</v>
      </c>
      <c r="C909" s="98"/>
      <c r="D909" s="32">
        <v>4</v>
      </c>
      <c r="E909" s="33">
        <v>0.9</v>
      </c>
      <c r="F909" s="33">
        <v>0.1</v>
      </c>
      <c r="G909" s="107">
        <v>0.70279999999999998</v>
      </c>
      <c r="H909" s="107"/>
      <c r="I909" s="107">
        <v>0.4778</v>
      </c>
      <c r="J909" s="107"/>
      <c r="K909" s="34">
        <v>2.7212000000000001</v>
      </c>
    </row>
    <row r="910" spans="1:11" ht="15" customHeight="1">
      <c r="A910" s="11" t="s">
        <v>1036</v>
      </c>
      <c r="B910" s="98" t="s">
        <v>1037</v>
      </c>
      <c r="C910" s="98"/>
      <c r="D910" s="32">
        <v>3</v>
      </c>
      <c r="E910" s="33">
        <v>0.41</v>
      </c>
      <c r="F910" s="33">
        <v>0.59</v>
      </c>
      <c r="G910" s="107">
        <v>1.6867000000000001</v>
      </c>
      <c r="H910" s="107"/>
      <c r="I910" s="107">
        <v>1.1467000000000001</v>
      </c>
      <c r="J910" s="107"/>
      <c r="K910" s="34">
        <v>4.1043000000000003</v>
      </c>
    </row>
    <row r="911" spans="1:11" ht="15" customHeight="1">
      <c r="A911" s="6"/>
      <c r="B911" s="6"/>
      <c r="C911" s="6"/>
      <c r="D911" s="6"/>
      <c r="E911" s="6"/>
      <c r="F911" s="6"/>
      <c r="G911" s="88" t="s">
        <v>1016</v>
      </c>
      <c r="H911" s="88"/>
      <c r="I911" s="88"/>
      <c r="J911" s="88"/>
      <c r="K911" s="35">
        <v>59.6999</v>
      </c>
    </row>
    <row r="912" spans="1:11" ht="20.100000000000001" customHeight="1">
      <c r="A912" s="97" t="s">
        <v>1023</v>
      </c>
      <c r="B912" s="97"/>
      <c r="C912" s="97"/>
      <c r="D912" s="97"/>
      <c r="E912" s="97"/>
      <c r="F912" s="7" t="s">
        <v>420</v>
      </c>
      <c r="G912" s="106" t="s">
        <v>663</v>
      </c>
      <c r="H912" s="106"/>
      <c r="I912" s="106" t="s">
        <v>1024</v>
      </c>
      <c r="J912" s="106"/>
      <c r="K912" s="7" t="s">
        <v>1011</v>
      </c>
    </row>
    <row r="913" spans="1:11" ht="15" customHeight="1">
      <c r="A913" s="11" t="s">
        <v>1038</v>
      </c>
      <c r="B913" s="108" t="s">
        <v>1039</v>
      </c>
      <c r="C913" s="108"/>
      <c r="D913" s="108"/>
      <c r="E913" s="108"/>
      <c r="F913" s="11" t="s">
        <v>1027</v>
      </c>
      <c r="G913" s="109">
        <v>1</v>
      </c>
      <c r="H913" s="109"/>
      <c r="I913" s="110">
        <v>27.1691</v>
      </c>
      <c r="J913" s="110"/>
      <c r="K913" s="12">
        <v>27.1691</v>
      </c>
    </row>
    <row r="914" spans="1:11" ht="15" customHeight="1">
      <c r="A914" s="11" t="s">
        <v>1025</v>
      </c>
      <c r="B914" s="108" t="s">
        <v>1026</v>
      </c>
      <c r="C914" s="108"/>
      <c r="D914" s="108"/>
      <c r="E914" s="108"/>
      <c r="F914" s="11" t="s">
        <v>1027</v>
      </c>
      <c r="G914" s="109">
        <v>9</v>
      </c>
      <c r="H914" s="109"/>
      <c r="I914" s="110">
        <v>22.105899999999998</v>
      </c>
      <c r="J914" s="110"/>
      <c r="K914" s="12">
        <v>198.95310000000001</v>
      </c>
    </row>
    <row r="915" spans="1:11" ht="15" customHeight="1">
      <c r="A915" s="6"/>
      <c r="B915" s="6"/>
      <c r="C915" s="6"/>
      <c r="D915" s="6"/>
      <c r="E915" s="6"/>
      <c r="F915" s="6"/>
      <c r="G915" s="88" t="s">
        <v>1028</v>
      </c>
      <c r="H915" s="88"/>
      <c r="I915" s="88"/>
      <c r="J915" s="88"/>
      <c r="K915" s="37">
        <v>226.12219999999999</v>
      </c>
    </row>
    <row r="916" spans="1:11" ht="15" customHeight="1">
      <c r="A916" s="4"/>
      <c r="B916" s="4"/>
      <c r="C916" s="4"/>
      <c r="D916" s="4"/>
      <c r="E916" s="4"/>
      <c r="F916" s="4"/>
      <c r="G916" s="96" t="s">
        <v>1017</v>
      </c>
      <c r="H916" s="96"/>
      <c r="I916" s="96"/>
      <c r="J916" s="96"/>
      <c r="K916" s="34">
        <v>285.82209999999998</v>
      </c>
    </row>
    <row r="917" spans="1:11" ht="15" customHeight="1">
      <c r="A917" s="4"/>
      <c r="B917" s="4"/>
      <c r="C917" s="4"/>
      <c r="D917" s="4"/>
      <c r="E917" s="4"/>
      <c r="F917" s="4"/>
      <c r="G917" s="96" t="s">
        <v>1018</v>
      </c>
      <c r="H917" s="96"/>
      <c r="I917" s="96"/>
      <c r="J917" s="96"/>
      <c r="K917" s="36">
        <v>3.9289900000000002</v>
      </c>
    </row>
    <row r="918" spans="1:11" ht="15" customHeight="1">
      <c r="A918" s="4"/>
      <c r="B918" s="4"/>
      <c r="C918" s="4"/>
      <c r="D918" s="4"/>
      <c r="E918" s="4"/>
      <c r="F918" s="4"/>
      <c r="G918" s="96" t="s">
        <v>1019</v>
      </c>
      <c r="H918" s="96"/>
      <c r="I918" s="96"/>
      <c r="J918" s="96"/>
      <c r="K918" s="34">
        <v>72.747</v>
      </c>
    </row>
    <row r="919" spans="1:11" ht="20.100000000000001" customHeight="1">
      <c r="A919" s="97" t="s">
        <v>1040</v>
      </c>
      <c r="B919" s="97"/>
      <c r="C919" s="97"/>
      <c r="D919" s="97"/>
      <c r="E919" s="97"/>
      <c r="F919" s="7" t="s">
        <v>420</v>
      </c>
      <c r="G919" s="106" t="s">
        <v>663</v>
      </c>
      <c r="H919" s="106"/>
      <c r="I919" s="106" t="s">
        <v>1041</v>
      </c>
      <c r="J919" s="106"/>
      <c r="K919" s="7" t="s">
        <v>664</v>
      </c>
    </row>
    <row r="920" spans="1:11" ht="15" customHeight="1">
      <c r="A920" s="11" t="s">
        <v>1042</v>
      </c>
      <c r="B920" s="98" t="s">
        <v>1043</v>
      </c>
      <c r="C920" s="98"/>
      <c r="D920" s="98"/>
      <c r="E920" s="98"/>
      <c r="F920" s="11" t="s">
        <v>1044</v>
      </c>
      <c r="G920" s="109">
        <v>0.84645999999999999</v>
      </c>
      <c r="H920" s="109"/>
      <c r="I920" s="111">
        <v>6.6067</v>
      </c>
      <c r="J920" s="111"/>
      <c r="K920" s="13">
        <v>5.5923072820000002</v>
      </c>
    </row>
    <row r="921" spans="1:11" ht="15" customHeight="1">
      <c r="A921" s="11" t="s">
        <v>1045</v>
      </c>
      <c r="B921" s="98" t="s">
        <v>1046</v>
      </c>
      <c r="C921" s="98"/>
      <c r="D921" s="98"/>
      <c r="E921" s="98"/>
      <c r="F921" s="11" t="s">
        <v>667</v>
      </c>
      <c r="G921" s="109">
        <v>0.63334000000000001</v>
      </c>
      <c r="H921" s="109"/>
      <c r="I921" s="111">
        <v>130.6807</v>
      </c>
      <c r="J921" s="111"/>
      <c r="K921" s="13">
        <v>82.765314537999998</v>
      </c>
    </row>
    <row r="922" spans="1:11" ht="15" customHeight="1">
      <c r="A922" s="11" t="s">
        <v>1047</v>
      </c>
      <c r="B922" s="98" t="s">
        <v>1048</v>
      </c>
      <c r="C922" s="98"/>
      <c r="D922" s="98"/>
      <c r="E922" s="98"/>
      <c r="F922" s="11" t="s">
        <v>667</v>
      </c>
      <c r="G922" s="109">
        <v>0.36753999999999998</v>
      </c>
      <c r="H922" s="109"/>
      <c r="I922" s="111">
        <v>126.7756</v>
      </c>
      <c r="J922" s="111"/>
      <c r="K922" s="13">
        <v>46.595104024000001</v>
      </c>
    </row>
    <row r="923" spans="1:11" ht="15" customHeight="1">
      <c r="A923" s="11" t="s">
        <v>1049</v>
      </c>
      <c r="B923" s="98" t="s">
        <v>1050</v>
      </c>
      <c r="C923" s="98"/>
      <c r="D923" s="98"/>
      <c r="E923" s="98"/>
      <c r="F923" s="11" t="s">
        <v>667</v>
      </c>
      <c r="G923" s="109">
        <v>0.36753999999999998</v>
      </c>
      <c r="H923" s="109"/>
      <c r="I923" s="111">
        <v>124.999</v>
      </c>
      <c r="J923" s="111"/>
      <c r="K923" s="13">
        <v>45.942132460000003</v>
      </c>
    </row>
    <row r="924" spans="1:11" ht="15" customHeight="1">
      <c r="A924" s="11" t="s">
        <v>1051</v>
      </c>
      <c r="B924" s="98" t="s">
        <v>1052</v>
      </c>
      <c r="C924" s="98"/>
      <c r="D924" s="98"/>
      <c r="E924" s="98"/>
      <c r="F924" s="11" t="s">
        <v>1044</v>
      </c>
      <c r="G924" s="109">
        <v>282.15206999999998</v>
      </c>
      <c r="H924" s="109"/>
      <c r="I924" s="111">
        <v>0.61</v>
      </c>
      <c r="J924" s="111"/>
      <c r="K924" s="13">
        <v>172.11276269999999</v>
      </c>
    </row>
    <row r="925" spans="1:11" ht="15" customHeight="1">
      <c r="A925" s="6"/>
      <c r="B925" s="6"/>
      <c r="C925" s="6"/>
      <c r="D925" s="6"/>
      <c r="E925" s="6"/>
      <c r="F925" s="6"/>
      <c r="G925" s="88" t="s">
        <v>1053</v>
      </c>
      <c r="H925" s="88"/>
      <c r="I925" s="88"/>
      <c r="J925" s="88"/>
      <c r="K925" s="9">
        <v>353.00760000000002</v>
      </c>
    </row>
    <row r="926" spans="1:11" ht="15" customHeight="1">
      <c r="A926" s="97" t="s">
        <v>1054</v>
      </c>
      <c r="B926" s="97"/>
      <c r="C926" s="97"/>
      <c r="D926" s="25" t="s">
        <v>1055</v>
      </c>
      <c r="E926" s="99" t="s">
        <v>1056</v>
      </c>
      <c r="F926" s="99"/>
      <c r="G926" s="99" t="s">
        <v>663</v>
      </c>
      <c r="H926" s="99"/>
      <c r="I926" s="99" t="s">
        <v>422</v>
      </c>
      <c r="J926" s="99"/>
      <c r="K926" s="25" t="s">
        <v>664</v>
      </c>
    </row>
    <row r="927" spans="1:11" ht="20.100000000000001" customHeight="1">
      <c r="A927" s="38" t="s">
        <v>1042</v>
      </c>
      <c r="B927" s="112" t="s">
        <v>1057</v>
      </c>
      <c r="C927" s="112"/>
      <c r="D927" s="38" t="s">
        <v>1058</v>
      </c>
      <c r="E927" s="113" t="s">
        <v>1059</v>
      </c>
      <c r="F927" s="113"/>
      <c r="G927" s="114">
        <v>8.4999999999999995E-4</v>
      </c>
      <c r="H927" s="114"/>
      <c r="I927" s="115">
        <v>32.75</v>
      </c>
      <c r="J927" s="115"/>
      <c r="K927" s="41">
        <v>2.7837500000000001E-2</v>
      </c>
    </row>
    <row r="928" spans="1:11" ht="20.100000000000001" customHeight="1">
      <c r="A928" s="38" t="s">
        <v>1045</v>
      </c>
      <c r="B928" s="112" t="s">
        <v>1060</v>
      </c>
      <c r="C928" s="112"/>
      <c r="D928" s="38" t="s">
        <v>1058</v>
      </c>
      <c r="E928" s="113" t="s">
        <v>1061</v>
      </c>
      <c r="F928" s="113"/>
      <c r="G928" s="114">
        <v>0.95001000000000002</v>
      </c>
      <c r="H928" s="114"/>
      <c r="I928" s="115">
        <v>1.8</v>
      </c>
      <c r="J928" s="115"/>
      <c r="K928" s="41">
        <v>1.710018</v>
      </c>
    </row>
    <row r="929" spans="1:11" ht="15" customHeight="1">
      <c r="A929" s="38" t="s">
        <v>1047</v>
      </c>
      <c r="B929" s="112" t="s">
        <v>1062</v>
      </c>
      <c r="C929" s="112"/>
      <c r="D929" s="38" t="s">
        <v>1058</v>
      </c>
      <c r="E929" s="113" t="s">
        <v>1061</v>
      </c>
      <c r="F929" s="113"/>
      <c r="G929" s="114">
        <v>0.55130999999999997</v>
      </c>
      <c r="H929" s="114"/>
      <c r="I929" s="115">
        <v>1.8</v>
      </c>
      <c r="J929" s="115"/>
      <c r="K929" s="41">
        <v>0.99235799999999996</v>
      </c>
    </row>
    <row r="930" spans="1:11" ht="15" customHeight="1">
      <c r="A930" s="38" t="s">
        <v>1049</v>
      </c>
      <c r="B930" s="112" t="s">
        <v>1063</v>
      </c>
      <c r="C930" s="112"/>
      <c r="D930" s="38" t="s">
        <v>1058</v>
      </c>
      <c r="E930" s="113" t="s">
        <v>1061</v>
      </c>
      <c r="F930" s="113"/>
      <c r="G930" s="114">
        <v>0.55130999999999997</v>
      </c>
      <c r="H930" s="114"/>
      <c r="I930" s="115">
        <v>1.8</v>
      </c>
      <c r="J930" s="115"/>
      <c r="K930" s="41">
        <v>0.99235799999999996</v>
      </c>
    </row>
    <row r="931" spans="1:11" ht="20.100000000000001" customHeight="1">
      <c r="A931" s="38" t="s">
        <v>1051</v>
      </c>
      <c r="B931" s="112" t="s">
        <v>1064</v>
      </c>
      <c r="C931" s="112"/>
      <c r="D931" s="38" t="s">
        <v>1058</v>
      </c>
      <c r="E931" s="113" t="s">
        <v>1059</v>
      </c>
      <c r="F931" s="113"/>
      <c r="G931" s="114">
        <v>0.28215000000000001</v>
      </c>
      <c r="H931" s="114"/>
      <c r="I931" s="115">
        <v>32.75</v>
      </c>
      <c r="J931" s="115"/>
      <c r="K931" s="41">
        <v>9.2404124999999997</v>
      </c>
    </row>
    <row r="932" spans="1:11" ht="15" customHeight="1">
      <c r="A932" s="6"/>
      <c r="B932" s="6"/>
      <c r="C932" s="6"/>
      <c r="D932" s="6"/>
      <c r="E932" s="6"/>
      <c r="F932" s="6"/>
      <c r="G932" s="88" t="s">
        <v>1065</v>
      </c>
      <c r="H932" s="88"/>
      <c r="I932" s="88"/>
      <c r="J932" s="88"/>
      <c r="K932" s="13">
        <v>12.962999999999999</v>
      </c>
    </row>
    <row r="933" spans="1:11" ht="12.95" customHeight="1">
      <c r="A933" s="97" t="s">
        <v>1066</v>
      </c>
      <c r="B933" s="97"/>
      <c r="C933" s="99" t="s">
        <v>34</v>
      </c>
      <c r="D933" s="99" t="s">
        <v>230</v>
      </c>
      <c r="E933" s="99" t="s">
        <v>1067</v>
      </c>
      <c r="F933" s="99"/>
      <c r="G933" s="99" t="s">
        <v>1068</v>
      </c>
      <c r="H933" s="99"/>
      <c r="I933" s="99" t="s">
        <v>1069</v>
      </c>
      <c r="J933" s="99"/>
      <c r="K933" s="99" t="s">
        <v>664</v>
      </c>
    </row>
    <row r="934" spans="1:11" ht="12" customHeight="1">
      <c r="A934" s="97"/>
      <c r="B934" s="97"/>
      <c r="C934" s="99"/>
      <c r="D934" s="99"/>
      <c r="E934" s="25" t="s">
        <v>1070</v>
      </c>
      <c r="F934" s="25" t="s">
        <v>1071</v>
      </c>
      <c r="G934" s="25" t="s">
        <v>1070</v>
      </c>
      <c r="H934" s="25" t="s">
        <v>1071</v>
      </c>
      <c r="I934" s="25" t="s">
        <v>1070</v>
      </c>
      <c r="J934" s="25" t="s">
        <v>1071</v>
      </c>
      <c r="K934" s="99"/>
    </row>
    <row r="935" spans="1:11" ht="27.95" customHeight="1">
      <c r="A935" s="38" t="s">
        <v>1042</v>
      </c>
      <c r="B935" s="39" t="s">
        <v>1057</v>
      </c>
      <c r="C935" s="38" t="s">
        <v>1072</v>
      </c>
      <c r="D935" s="40">
        <v>8.4999999999999995E-4</v>
      </c>
      <c r="E935" s="42">
        <v>0</v>
      </c>
      <c r="F935" s="41">
        <v>1.04</v>
      </c>
      <c r="G935" s="42">
        <v>0</v>
      </c>
      <c r="H935" s="41">
        <v>0.83</v>
      </c>
      <c r="I935" s="42">
        <v>0</v>
      </c>
      <c r="J935" s="41">
        <v>0.68</v>
      </c>
      <c r="K935" s="41">
        <v>0</v>
      </c>
    </row>
    <row r="936" spans="1:11" ht="20.100000000000001" customHeight="1">
      <c r="A936" s="38" t="s">
        <v>1045</v>
      </c>
      <c r="B936" s="39" t="s">
        <v>1060</v>
      </c>
      <c r="C936" s="38" t="s">
        <v>1072</v>
      </c>
      <c r="D936" s="40">
        <v>0.95001000000000002</v>
      </c>
      <c r="E936" s="42">
        <v>0</v>
      </c>
      <c r="F936" s="41">
        <v>1.24</v>
      </c>
      <c r="G936" s="42">
        <v>0</v>
      </c>
      <c r="H936" s="41">
        <v>0.99</v>
      </c>
      <c r="I936" s="42">
        <v>0</v>
      </c>
      <c r="J936" s="41">
        <v>0.82</v>
      </c>
      <c r="K936" s="41">
        <v>0</v>
      </c>
    </row>
    <row r="937" spans="1:11" ht="20.100000000000001" customHeight="1">
      <c r="A937" s="38" t="s">
        <v>1047</v>
      </c>
      <c r="B937" s="39" t="s">
        <v>1062</v>
      </c>
      <c r="C937" s="38" t="s">
        <v>1072</v>
      </c>
      <c r="D937" s="40">
        <v>0.55130999999999997</v>
      </c>
      <c r="E937" s="42">
        <v>0</v>
      </c>
      <c r="F937" s="41">
        <v>1.24</v>
      </c>
      <c r="G937" s="42">
        <v>0</v>
      </c>
      <c r="H937" s="41">
        <v>0.99</v>
      </c>
      <c r="I937" s="42">
        <v>0</v>
      </c>
      <c r="J937" s="41">
        <v>0.82</v>
      </c>
      <c r="K937" s="41">
        <v>0</v>
      </c>
    </row>
    <row r="938" spans="1:11" ht="20.100000000000001" customHeight="1">
      <c r="A938" s="38" t="s">
        <v>1049</v>
      </c>
      <c r="B938" s="39" t="s">
        <v>1063</v>
      </c>
      <c r="C938" s="38" t="s">
        <v>1072</v>
      </c>
      <c r="D938" s="40">
        <v>0.55130999999999997</v>
      </c>
      <c r="E938" s="42">
        <v>0</v>
      </c>
      <c r="F938" s="41">
        <v>1.24</v>
      </c>
      <c r="G938" s="42">
        <v>0</v>
      </c>
      <c r="H938" s="41">
        <v>0.99</v>
      </c>
      <c r="I938" s="42">
        <v>0</v>
      </c>
      <c r="J938" s="41">
        <v>0.82</v>
      </c>
      <c r="K938" s="41">
        <v>0</v>
      </c>
    </row>
    <row r="939" spans="1:11" ht="20.100000000000001" customHeight="1">
      <c r="A939" s="38" t="s">
        <v>1051</v>
      </c>
      <c r="B939" s="39" t="s">
        <v>1064</v>
      </c>
      <c r="C939" s="38" t="s">
        <v>1072</v>
      </c>
      <c r="D939" s="40">
        <v>0.28215000000000001</v>
      </c>
      <c r="E939" s="42">
        <v>0</v>
      </c>
      <c r="F939" s="41">
        <v>1.04</v>
      </c>
      <c r="G939" s="42">
        <v>0</v>
      </c>
      <c r="H939" s="41">
        <v>0.83</v>
      </c>
      <c r="I939" s="42">
        <v>0</v>
      </c>
      <c r="J939" s="41">
        <v>0.68</v>
      </c>
      <c r="K939" s="41">
        <v>0</v>
      </c>
    </row>
    <row r="940" spans="1:11" ht="15" customHeight="1">
      <c r="A940" s="6"/>
      <c r="B940" s="6"/>
      <c r="C940" s="6"/>
      <c r="D940" s="6"/>
      <c r="E940" s="6"/>
      <c r="F940" s="6"/>
      <c r="G940" s="88" t="s">
        <v>1073</v>
      </c>
      <c r="H940" s="88"/>
      <c r="I940" s="88"/>
      <c r="J940" s="88"/>
      <c r="K940" s="13">
        <v>0</v>
      </c>
    </row>
    <row r="941" spans="1:11" ht="15" customHeight="1">
      <c r="A941" s="4"/>
      <c r="B941" s="4"/>
      <c r="C941" s="4"/>
      <c r="D941" s="4"/>
      <c r="E941" s="4"/>
      <c r="F941" s="4"/>
      <c r="G941" s="96" t="s">
        <v>672</v>
      </c>
      <c r="H941" s="96"/>
      <c r="I941" s="96"/>
      <c r="J941" s="96"/>
      <c r="K941" s="13">
        <v>438.7176</v>
      </c>
    </row>
    <row r="942" spans="1:11" ht="15" customHeight="1">
      <c r="A942" s="4"/>
      <c r="B942" s="4"/>
      <c r="C942" s="4"/>
      <c r="D942" s="4"/>
      <c r="E942" s="4"/>
      <c r="F942" s="4"/>
      <c r="G942" s="96" t="s">
        <v>444</v>
      </c>
      <c r="H942" s="96"/>
      <c r="I942" s="96"/>
      <c r="J942" s="96"/>
      <c r="K942" s="9">
        <v>438.72</v>
      </c>
    </row>
    <row r="943" spans="1:11" ht="9.9499999999999993" customHeight="1">
      <c r="A943" s="4"/>
      <c r="B943" s="4"/>
      <c r="C943" s="4"/>
      <c r="D943" s="4"/>
      <c r="E943" s="4"/>
      <c r="F943" s="4"/>
      <c r="G943" s="92"/>
      <c r="H943" s="92"/>
      <c r="I943" s="92"/>
      <c r="J943" s="92"/>
      <c r="K943" s="92"/>
    </row>
    <row r="944" spans="1:11" ht="20.100000000000001" customHeight="1">
      <c r="A944" s="93" t="s">
        <v>1074</v>
      </c>
      <c r="B944" s="93"/>
      <c r="C944" s="93"/>
      <c r="D944" s="93"/>
      <c r="E944" s="93"/>
      <c r="F944" s="93"/>
      <c r="G944" s="93"/>
      <c r="H944" s="93"/>
      <c r="I944" s="93"/>
      <c r="J944" s="93"/>
      <c r="K944" s="93"/>
    </row>
    <row r="945" spans="1:11" ht="15" customHeight="1">
      <c r="A945" s="94" t="s">
        <v>697</v>
      </c>
      <c r="B945" s="94"/>
      <c r="C945" s="94"/>
      <c r="D945" s="99" t="s">
        <v>419</v>
      </c>
      <c r="E945" s="99"/>
      <c r="F945" s="25" t="s">
        <v>420</v>
      </c>
      <c r="G945" s="99" t="s">
        <v>421</v>
      </c>
      <c r="H945" s="99"/>
      <c r="I945" s="99" t="s">
        <v>422</v>
      </c>
      <c r="J945" s="99"/>
      <c r="K945" s="25" t="s">
        <v>423</v>
      </c>
    </row>
    <row r="946" spans="1:11" ht="21" customHeight="1">
      <c r="A946" s="26" t="s">
        <v>722</v>
      </c>
      <c r="B946" s="100" t="s">
        <v>723</v>
      </c>
      <c r="C946" s="100"/>
      <c r="D946" s="101" t="s">
        <v>21</v>
      </c>
      <c r="E946" s="101"/>
      <c r="F946" s="26" t="s">
        <v>216</v>
      </c>
      <c r="G946" s="102">
        <v>1</v>
      </c>
      <c r="H946" s="102"/>
      <c r="I946" s="103">
        <v>2.79</v>
      </c>
      <c r="J946" s="103"/>
      <c r="K946" s="29">
        <v>2.79</v>
      </c>
    </row>
    <row r="947" spans="1:11" ht="21" customHeight="1">
      <c r="A947" s="26" t="s">
        <v>792</v>
      </c>
      <c r="B947" s="100" t="s">
        <v>793</v>
      </c>
      <c r="C947" s="100"/>
      <c r="D947" s="101" t="s">
        <v>21</v>
      </c>
      <c r="E947" s="101"/>
      <c r="F947" s="26" t="s">
        <v>216</v>
      </c>
      <c r="G947" s="102">
        <v>1</v>
      </c>
      <c r="H947" s="102"/>
      <c r="I947" s="103">
        <v>1.1299999999999999</v>
      </c>
      <c r="J947" s="103"/>
      <c r="K947" s="29">
        <v>1.1299999999999999</v>
      </c>
    </row>
    <row r="948" spans="1:11" ht="21" customHeight="1">
      <c r="A948" s="26" t="s">
        <v>700</v>
      </c>
      <c r="B948" s="100" t="s">
        <v>701</v>
      </c>
      <c r="C948" s="100"/>
      <c r="D948" s="101" t="s">
        <v>21</v>
      </c>
      <c r="E948" s="101"/>
      <c r="F948" s="26" t="s">
        <v>216</v>
      </c>
      <c r="G948" s="102">
        <v>1</v>
      </c>
      <c r="H948" s="102"/>
      <c r="I948" s="103">
        <v>1.43</v>
      </c>
      <c r="J948" s="103"/>
      <c r="K948" s="29">
        <v>1.43</v>
      </c>
    </row>
    <row r="949" spans="1:11" ht="21" customHeight="1">
      <c r="A949" s="26" t="s">
        <v>794</v>
      </c>
      <c r="B949" s="100" t="s">
        <v>795</v>
      </c>
      <c r="C949" s="100"/>
      <c r="D949" s="101" t="s">
        <v>21</v>
      </c>
      <c r="E949" s="101"/>
      <c r="F949" s="26" t="s">
        <v>216</v>
      </c>
      <c r="G949" s="102">
        <v>1</v>
      </c>
      <c r="H949" s="102"/>
      <c r="I949" s="103">
        <v>0.31</v>
      </c>
      <c r="J949" s="103"/>
      <c r="K949" s="29">
        <v>0.31</v>
      </c>
    </row>
    <row r="950" spans="1:11" ht="21" customHeight="1">
      <c r="A950" s="26" t="s">
        <v>704</v>
      </c>
      <c r="B950" s="100" t="s">
        <v>705</v>
      </c>
      <c r="C950" s="100"/>
      <c r="D950" s="101" t="s">
        <v>21</v>
      </c>
      <c r="E950" s="101"/>
      <c r="F950" s="26" t="s">
        <v>216</v>
      </c>
      <c r="G950" s="102">
        <v>1</v>
      </c>
      <c r="H950" s="102"/>
      <c r="I950" s="103">
        <v>0.08</v>
      </c>
      <c r="J950" s="103"/>
      <c r="K950" s="29">
        <v>0.08</v>
      </c>
    </row>
    <row r="951" spans="1:11" ht="21" customHeight="1">
      <c r="A951" s="26" t="s">
        <v>728</v>
      </c>
      <c r="B951" s="100" t="s">
        <v>729</v>
      </c>
      <c r="C951" s="100"/>
      <c r="D951" s="101" t="s">
        <v>21</v>
      </c>
      <c r="E951" s="101"/>
      <c r="F951" s="26" t="s">
        <v>216</v>
      </c>
      <c r="G951" s="102">
        <v>1</v>
      </c>
      <c r="H951" s="102"/>
      <c r="I951" s="103">
        <v>0.54</v>
      </c>
      <c r="J951" s="103"/>
      <c r="K951" s="29">
        <v>0.54</v>
      </c>
    </row>
    <row r="952" spans="1:11" ht="15" customHeight="1">
      <c r="A952" s="4"/>
      <c r="B952" s="4"/>
      <c r="C952" s="4"/>
      <c r="D952" s="4"/>
      <c r="E952" s="4"/>
      <c r="F952" s="4"/>
      <c r="G952" s="95" t="s">
        <v>706</v>
      </c>
      <c r="H952" s="95"/>
      <c r="I952" s="95"/>
      <c r="J952" s="95"/>
      <c r="K952" s="30">
        <v>6.28</v>
      </c>
    </row>
    <row r="953" spans="1:11" ht="15" customHeight="1">
      <c r="A953" s="94" t="s">
        <v>707</v>
      </c>
      <c r="B953" s="94"/>
      <c r="C953" s="94"/>
      <c r="D953" s="99" t="s">
        <v>419</v>
      </c>
      <c r="E953" s="99"/>
      <c r="F953" s="25" t="s">
        <v>420</v>
      </c>
      <c r="G953" s="99" t="s">
        <v>421</v>
      </c>
      <c r="H953" s="99"/>
      <c r="I953" s="99" t="s">
        <v>422</v>
      </c>
      <c r="J953" s="99"/>
      <c r="K953" s="25" t="s">
        <v>423</v>
      </c>
    </row>
    <row r="954" spans="1:11" ht="15" customHeight="1">
      <c r="A954" s="26" t="s">
        <v>959</v>
      </c>
      <c r="B954" s="100" t="s">
        <v>960</v>
      </c>
      <c r="C954" s="100"/>
      <c r="D954" s="101" t="s">
        <v>21</v>
      </c>
      <c r="E954" s="101"/>
      <c r="F954" s="26" t="s">
        <v>216</v>
      </c>
      <c r="G954" s="102">
        <v>1</v>
      </c>
      <c r="H954" s="102"/>
      <c r="I954" s="103">
        <v>20.97</v>
      </c>
      <c r="J954" s="103"/>
      <c r="K954" s="29">
        <v>20.97</v>
      </c>
    </row>
    <row r="955" spans="1:11" ht="15" customHeight="1">
      <c r="A955" s="4"/>
      <c r="B955" s="4"/>
      <c r="C955" s="4"/>
      <c r="D955" s="4"/>
      <c r="E955" s="4"/>
      <c r="F955" s="4"/>
      <c r="G955" s="95" t="s">
        <v>710</v>
      </c>
      <c r="H955" s="95"/>
      <c r="I955" s="95"/>
      <c r="J955" s="95"/>
      <c r="K955" s="30">
        <v>20.97</v>
      </c>
    </row>
    <row r="956" spans="1:11" ht="15" customHeight="1">
      <c r="A956" s="94" t="s">
        <v>440</v>
      </c>
      <c r="B956" s="94"/>
      <c r="C956" s="94"/>
      <c r="D956" s="99" t="s">
        <v>419</v>
      </c>
      <c r="E956" s="99"/>
      <c r="F956" s="25" t="s">
        <v>420</v>
      </c>
      <c r="G956" s="99" t="s">
        <v>421</v>
      </c>
      <c r="H956" s="99"/>
      <c r="I956" s="99" t="s">
        <v>422</v>
      </c>
      <c r="J956" s="99"/>
      <c r="K956" s="25" t="s">
        <v>423</v>
      </c>
    </row>
    <row r="957" spans="1:11" ht="21" customHeight="1">
      <c r="A957" s="26" t="s">
        <v>1075</v>
      </c>
      <c r="B957" s="100" t="s">
        <v>1076</v>
      </c>
      <c r="C957" s="100"/>
      <c r="D957" s="101" t="s">
        <v>21</v>
      </c>
      <c r="E957" s="101"/>
      <c r="F957" s="26" t="s">
        <v>216</v>
      </c>
      <c r="G957" s="102">
        <v>1</v>
      </c>
      <c r="H957" s="102"/>
      <c r="I957" s="103">
        <v>0.37</v>
      </c>
      <c r="J957" s="103"/>
      <c r="K957" s="29">
        <v>0.37</v>
      </c>
    </row>
    <row r="958" spans="1:11" ht="15" customHeight="1">
      <c r="A958" s="4"/>
      <c r="B958" s="4"/>
      <c r="C958" s="4"/>
      <c r="D958" s="4"/>
      <c r="E958" s="4"/>
      <c r="F958" s="4"/>
      <c r="G958" s="95" t="s">
        <v>443</v>
      </c>
      <c r="H958" s="95"/>
      <c r="I958" s="95"/>
      <c r="J958" s="95"/>
      <c r="K958" s="30">
        <v>0.37</v>
      </c>
    </row>
    <row r="959" spans="1:11" ht="15" customHeight="1">
      <c r="A959" s="4"/>
      <c r="B959" s="4"/>
      <c r="C959" s="4"/>
      <c r="D959" s="4"/>
      <c r="E959" s="4"/>
      <c r="F959" s="4"/>
      <c r="G959" s="96" t="s">
        <v>444</v>
      </c>
      <c r="H959" s="96"/>
      <c r="I959" s="96"/>
      <c r="J959" s="96"/>
      <c r="K959" s="9">
        <v>27.62</v>
      </c>
    </row>
    <row r="960" spans="1:11" ht="9.9499999999999993" customHeight="1">
      <c r="A960" s="4"/>
      <c r="B960" s="4"/>
      <c r="C960" s="4"/>
      <c r="D960" s="4"/>
      <c r="E960" s="4"/>
      <c r="F960" s="4"/>
      <c r="G960" s="92"/>
      <c r="H960" s="92"/>
      <c r="I960" s="92"/>
      <c r="J960" s="92"/>
      <c r="K960" s="92"/>
    </row>
    <row r="961" spans="1:11" ht="20.100000000000001" customHeight="1">
      <c r="A961" s="93" t="s">
        <v>1077</v>
      </c>
      <c r="B961" s="93"/>
      <c r="C961" s="93"/>
      <c r="D961" s="93"/>
      <c r="E961" s="93"/>
      <c r="F961" s="93"/>
      <c r="G961" s="93"/>
      <c r="H961" s="93"/>
      <c r="I961" s="93"/>
      <c r="J961" s="93"/>
      <c r="K961" s="93"/>
    </row>
    <row r="962" spans="1:11" ht="15" customHeight="1">
      <c r="A962" s="94" t="s">
        <v>697</v>
      </c>
      <c r="B962" s="94"/>
      <c r="C962" s="94"/>
      <c r="D962" s="99" t="s">
        <v>419</v>
      </c>
      <c r="E962" s="99"/>
      <c r="F962" s="25" t="s">
        <v>420</v>
      </c>
      <c r="G962" s="99" t="s">
        <v>421</v>
      </c>
      <c r="H962" s="99"/>
      <c r="I962" s="99" t="s">
        <v>422</v>
      </c>
      <c r="J962" s="99"/>
      <c r="K962" s="25" t="s">
        <v>423</v>
      </c>
    </row>
    <row r="963" spans="1:11" ht="21" customHeight="1">
      <c r="A963" s="26" t="s">
        <v>698</v>
      </c>
      <c r="B963" s="100" t="s">
        <v>699</v>
      </c>
      <c r="C963" s="100"/>
      <c r="D963" s="101" t="s">
        <v>21</v>
      </c>
      <c r="E963" s="101"/>
      <c r="F963" s="26" t="s">
        <v>216</v>
      </c>
      <c r="G963" s="102">
        <v>1</v>
      </c>
      <c r="H963" s="102"/>
      <c r="I963" s="103">
        <v>1.28</v>
      </c>
      <c r="J963" s="103"/>
      <c r="K963" s="29">
        <v>1.28</v>
      </c>
    </row>
    <row r="964" spans="1:11" ht="21" customHeight="1">
      <c r="A964" s="26" t="s">
        <v>700</v>
      </c>
      <c r="B964" s="100" t="s">
        <v>701</v>
      </c>
      <c r="C964" s="100"/>
      <c r="D964" s="101" t="s">
        <v>21</v>
      </c>
      <c r="E964" s="101"/>
      <c r="F964" s="26" t="s">
        <v>216</v>
      </c>
      <c r="G964" s="102">
        <v>1</v>
      </c>
      <c r="H964" s="102"/>
      <c r="I964" s="103">
        <v>1.43</v>
      </c>
      <c r="J964" s="103"/>
      <c r="K964" s="29">
        <v>1.43</v>
      </c>
    </row>
    <row r="965" spans="1:11" ht="21" customHeight="1">
      <c r="A965" s="26" t="s">
        <v>702</v>
      </c>
      <c r="B965" s="100" t="s">
        <v>703</v>
      </c>
      <c r="C965" s="100"/>
      <c r="D965" s="101" t="s">
        <v>21</v>
      </c>
      <c r="E965" s="101"/>
      <c r="F965" s="26" t="s">
        <v>216</v>
      </c>
      <c r="G965" s="102">
        <v>1</v>
      </c>
      <c r="H965" s="102"/>
      <c r="I965" s="103">
        <v>0.08</v>
      </c>
      <c r="J965" s="103"/>
      <c r="K965" s="29">
        <v>0.08</v>
      </c>
    </row>
    <row r="966" spans="1:11" ht="21" customHeight="1">
      <c r="A966" s="26" t="s">
        <v>704</v>
      </c>
      <c r="B966" s="100" t="s">
        <v>705</v>
      </c>
      <c r="C966" s="100"/>
      <c r="D966" s="101" t="s">
        <v>21</v>
      </c>
      <c r="E966" s="101"/>
      <c r="F966" s="26" t="s">
        <v>216</v>
      </c>
      <c r="G966" s="102">
        <v>1</v>
      </c>
      <c r="H966" s="102"/>
      <c r="I966" s="103">
        <v>0.08</v>
      </c>
      <c r="J966" s="103"/>
      <c r="K966" s="29">
        <v>0.08</v>
      </c>
    </row>
    <row r="967" spans="1:11" ht="15" customHeight="1">
      <c r="A967" s="4"/>
      <c r="B967" s="4"/>
      <c r="C967" s="4"/>
      <c r="D967" s="4"/>
      <c r="E967" s="4"/>
      <c r="F967" s="4"/>
      <c r="G967" s="95" t="s">
        <v>706</v>
      </c>
      <c r="H967" s="95"/>
      <c r="I967" s="95"/>
      <c r="J967" s="95"/>
      <c r="K967" s="30">
        <v>2.87</v>
      </c>
    </row>
    <row r="968" spans="1:11" ht="15" customHeight="1">
      <c r="A968" s="94" t="s">
        <v>707</v>
      </c>
      <c r="B968" s="94"/>
      <c r="C968" s="94"/>
      <c r="D968" s="99" t="s">
        <v>419</v>
      </c>
      <c r="E968" s="99"/>
      <c r="F968" s="25" t="s">
        <v>420</v>
      </c>
      <c r="G968" s="99" t="s">
        <v>421</v>
      </c>
      <c r="H968" s="99"/>
      <c r="I968" s="99" t="s">
        <v>422</v>
      </c>
      <c r="J968" s="99"/>
      <c r="K968" s="25" t="s">
        <v>423</v>
      </c>
    </row>
    <row r="969" spans="1:11" ht="15" customHeight="1">
      <c r="A969" s="26" t="s">
        <v>708</v>
      </c>
      <c r="B969" s="100" t="s">
        <v>709</v>
      </c>
      <c r="C969" s="100"/>
      <c r="D969" s="101" t="s">
        <v>21</v>
      </c>
      <c r="E969" s="101"/>
      <c r="F969" s="26" t="s">
        <v>216</v>
      </c>
      <c r="G969" s="102">
        <v>1</v>
      </c>
      <c r="H969" s="102"/>
      <c r="I969" s="103">
        <v>32.630000000000003</v>
      </c>
      <c r="J969" s="103"/>
      <c r="K969" s="29">
        <v>32.630000000000003</v>
      </c>
    </row>
    <row r="970" spans="1:11" ht="15" customHeight="1">
      <c r="A970" s="4"/>
      <c r="B970" s="4"/>
      <c r="C970" s="4"/>
      <c r="D970" s="4"/>
      <c r="E970" s="4"/>
      <c r="F970" s="4"/>
      <c r="G970" s="95" t="s">
        <v>710</v>
      </c>
      <c r="H970" s="95"/>
      <c r="I970" s="95"/>
      <c r="J970" s="95"/>
      <c r="K970" s="30">
        <v>32.630000000000003</v>
      </c>
    </row>
    <row r="971" spans="1:11" ht="15" customHeight="1">
      <c r="A971" s="94" t="s">
        <v>440</v>
      </c>
      <c r="B971" s="94"/>
      <c r="C971" s="94"/>
      <c r="D971" s="99" t="s">
        <v>419</v>
      </c>
      <c r="E971" s="99"/>
      <c r="F971" s="25" t="s">
        <v>420</v>
      </c>
      <c r="G971" s="99" t="s">
        <v>421</v>
      </c>
      <c r="H971" s="99"/>
      <c r="I971" s="99" t="s">
        <v>422</v>
      </c>
      <c r="J971" s="99"/>
      <c r="K971" s="25" t="s">
        <v>423</v>
      </c>
    </row>
    <row r="972" spans="1:11" ht="21" customHeight="1">
      <c r="A972" s="26" t="s">
        <v>711</v>
      </c>
      <c r="B972" s="100" t="s">
        <v>712</v>
      </c>
      <c r="C972" s="100"/>
      <c r="D972" s="101" t="s">
        <v>21</v>
      </c>
      <c r="E972" s="101"/>
      <c r="F972" s="26" t="s">
        <v>216</v>
      </c>
      <c r="G972" s="102">
        <v>1</v>
      </c>
      <c r="H972" s="102"/>
      <c r="I972" s="103">
        <v>0.69</v>
      </c>
      <c r="J972" s="103"/>
      <c r="K972" s="29">
        <v>0.69</v>
      </c>
    </row>
    <row r="973" spans="1:11" ht="15" customHeight="1">
      <c r="A973" s="4"/>
      <c r="B973" s="4"/>
      <c r="C973" s="4"/>
      <c r="D973" s="4"/>
      <c r="E973" s="4"/>
      <c r="F973" s="4"/>
      <c r="G973" s="95" t="s">
        <v>443</v>
      </c>
      <c r="H973" s="95"/>
      <c r="I973" s="95"/>
      <c r="J973" s="95"/>
      <c r="K973" s="30">
        <v>0.69</v>
      </c>
    </row>
    <row r="974" spans="1:11" ht="15" customHeight="1">
      <c r="A974" s="4"/>
      <c r="B974" s="4"/>
      <c r="C974" s="4"/>
      <c r="D974" s="4"/>
      <c r="E974" s="4"/>
      <c r="F974" s="4"/>
      <c r="G974" s="96" t="s">
        <v>444</v>
      </c>
      <c r="H974" s="96"/>
      <c r="I974" s="96"/>
      <c r="J974" s="96"/>
      <c r="K974" s="9">
        <v>36.19</v>
      </c>
    </row>
    <row r="975" spans="1:11" ht="9.9499999999999993" customHeight="1">
      <c r="A975" s="4"/>
      <c r="B975" s="4"/>
      <c r="C975" s="4"/>
      <c r="D975" s="4"/>
      <c r="E975" s="4"/>
      <c r="F975" s="4"/>
      <c r="G975" s="92"/>
      <c r="H975" s="92"/>
      <c r="I975" s="92"/>
      <c r="J975" s="92"/>
      <c r="K975" s="92"/>
    </row>
    <row r="976" spans="1:11" ht="20.100000000000001" customHeight="1">
      <c r="A976" s="93" t="s">
        <v>1078</v>
      </c>
      <c r="B976" s="93"/>
      <c r="C976" s="93"/>
      <c r="D976" s="93"/>
      <c r="E976" s="93"/>
      <c r="F976" s="93"/>
      <c r="G976" s="93"/>
      <c r="H976" s="93"/>
      <c r="I976" s="93"/>
      <c r="J976" s="93"/>
      <c r="K976" s="93"/>
    </row>
    <row r="977" spans="1:11" ht="15" customHeight="1">
      <c r="A977" s="94" t="s">
        <v>434</v>
      </c>
      <c r="B977" s="94"/>
      <c r="C977" s="94"/>
      <c r="D977" s="99" t="s">
        <v>419</v>
      </c>
      <c r="E977" s="99"/>
      <c r="F977" s="25" t="s">
        <v>420</v>
      </c>
      <c r="G977" s="99" t="s">
        <v>421</v>
      </c>
      <c r="H977" s="99"/>
      <c r="I977" s="99" t="s">
        <v>422</v>
      </c>
      <c r="J977" s="99"/>
      <c r="K977" s="25" t="s">
        <v>423</v>
      </c>
    </row>
    <row r="978" spans="1:11" ht="21" customHeight="1">
      <c r="A978" s="26" t="s">
        <v>1079</v>
      </c>
      <c r="B978" s="100" t="s">
        <v>1080</v>
      </c>
      <c r="C978" s="100"/>
      <c r="D978" s="101" t="s">
        <v>21</v>
      </c>
      <c r="E978" s="101"/>
      <c r="F978" s="26" t="s">
        <v>216</v>
      </c>
      <c r="G978" s="102">
        <v>1</v>
      </c>
      <c r="H978" s="102"/>
      <c r="I978" s="103">
        <v>26.95</v>
      </c>
      <c r="J978" s="103"/>
      <c r="K978" s="29">
        <v>26.95</v>
      </c>
    </row>
    <row r="979" spans="1:11" ht="18" customHeight="1">
      <c r="A979" s="4"/>
      <c r="B979" s="4"/>
      <c r="C979" s="4"/>
      <c r="D979" s="4"/>
      <c r="E979" s="4"/>
      <c r="F979" s="4"/>
      <c r="G979" s="95" t="s">
        <v>439</v>
      </c>
      <c r="H979" s="95"/>
      <c r="I979" s="95"/>
      <c r="J979" s="95"/>
      <c r="K979" s="30">
        <v>26.95</v>
      </c>
    </row>
    <row r="980" spans="1:11" ht="15" customHeight="1">
      <c r="A980" s="94" t="s">
        <v>440</v>
      </c>
      <c r="B980" s="94"/>
      <c r="C980" s="94"/>
      <c r="D980" s="99" t="s">
        <v>419</v>
      </c>
      <c r="E980" s="99"/>
      <c r="F980" s="25" t="s">
        <v>420</v>
      </c>
      <c r="G980" s="99" t="s">
        <v>421</v>
      </c>
      <c r="H980" s="99"/>
      <c r="I980" s="99" t="s">
        <v>422</v>
      </c>
      <c r="J980" s="99"/>
      <c r="K980" s="25" t="s">
        <v>423</v>
      </c>
    </row>
    <row r="981" spans="1:11" ht="29.1" customHeight="1">
      <c r="A981" s="26" t="s">
        <v>1081</v>
      </c>
      <c r="B981" s="100" t="s">
        <v>1082</v>
      </c>
      <c r="C981" s="100"/>
      <c r="D981" s="101" t="s">
        <v>21</v>
      </c>
      <c r="E981" s="101"/>
      <c r="F981" s="26" t="s">
        <v>216</v>
      </c>
      <c r="G981" s="102">
        <v>1</v>
      </c>
      <c r="H981" s="102"/>
      <c r="I981" s="103">
        <v>45.92</v>
      </c>
      <c r="J981" s="103"/>
      <c r="K981" s="29">
        <v>45.92</v>
      </c>
    </row>
    <row r="982" spans="1:11" ht="29.1" customHeight="1">
      <c r="A982" s="26" t="s">
        <v>1083</v>
      </c>
      <c r="B982" s="100" t="s">
        <v>1084</v>
      </c>
      <c r="C982" s="100"/>
      <c r="D982" s="101" t="s">
        <v>21</v>
      </c>
      <c r="E982" s="101"/>
      <c r="F982" s="26" t="s">
        <v>216</v>
      </c>
      <c r="G982" s="102">
        <v>1</v>
      </c>
      <c r="H982" s="102"/>
      <c r="I982" s="103">
        <v>12.13</v>
      </c>
      <c r="J982" s="103"/>
      <c r="K982" s="29">
        <v>12.13</v>
      </c>
    </row>
    <row r="983" spans="1:11" ht="15" customHeight="1">
      <c r="A983" s="4"/>
      <c r="B983" s="4"/>
      <c r="C983" s="4"/>
      <c r="D983" s="4"/>
      <c r="E983" s="4"/>
      <c r="F983" s="4"/>
      <c r="G983" s="95" t="s">
        <v>443</v>
      </c>
      <c r="H983" s="95"/>
      <c r="I983" s="95"/>
      <c r="J983" s="95"/>
      <c r="K983" s="30">
        <v>58.05</v>
      </c>
    </row>
    <row r="984" spans="1:11" ht="15" customHeight="1">
      <c r="A984" s="4"/>
      <c r="B984" s="4"/>
      <c r="C984" s="4"/>
      <c r="D984" s="4"/>
      <c r="E984" s="4"/>
      <c r="F984" s="4"/>
      <c r="G984" s="96" t="s">
        <v>444</v>
      </c>
      <c r="H984" s="96"/>
      <c r="I984" s="96"/>
      <c r="J984" s="96"/>
      <c r="K984" s="9">
        <v>85</v>
      </c>
    </row>
    <row r="985" spans="1:11" ht="9.9499999999999993" customHeight="1">
      <c r="A985" s="4"/>
      <c r="B985" s="4"/>
      <c r="C985" s="4"/>
      <c r="D985" s="4"/>
      <c r="E985" s="4"/>
      <c r="F985" s="4"/>
      <c r="G985" s="92"/>
      <c r="H985" s="92"/>
      <c r="I985" s="92"/>
      <c r="J985" s="92"/>
      <c r="K985" s="92"/>
    </row>
    <row r="986" spans="1:11" ht="20.100000000000001" customHeight="1">
      <c r="A986" s="93" t="s">
        <v>1085</v>
      </c>
      <c r="B986" s="93"/>
      <c r="C986" s="93"/>
      <c r="D986" s="93"/>
      <c r="E986" s="93"/>
      <c r="F986" s="93"/>
      <c r="G986" s="93"/>
      <c r="H986" s="93"/>
      <c r="I986" s="93"/>
      <c r="J986" s="93"/>
      <c r="K986" s="93"/>
    </row>
    <row r="987" spans="1:11" ht="15" customHeight="1">
      <c r="A987" s="94" t="s">
        <v>434</v>
      </c>
      <c r="B987" s="94"/>
      <c r="C987" s="94"/>
      <c r="D987" s="99" t="s">
        <v>419</v>
      </c>
      <c r="E987" s="99"/>
      <c r="F987" s="25" t="s">
        <v>420</v>
      </c>
      <c r="G987" s="99" t="s">
        <v>421</v>
      </c>
      <c r="H987" s="99"/>
      <c r="I987" s="99" t="s">
        <v>422</v>
      </c>
      <c r="J987" s="99"/>
      <c r="K987" s="25" t="s">
        <v>423</v>
      </c>
    </row>
    <row r="988" spans="1:11" ht="21" customHeight="1">
      <c r="A988" s="26" t="s">
        <v>1079</v>
      </c>
      <c r="B988" s="100" t="s">
        <v>1080</v>
      </c>
      <c r="C988" s="100"/>
      <c r="D988" s="101" t="s">
        <v>21</v>
      </c>
      <c r="E988" s="101"/>
      <c r="F988" s="26" t="s">
        <v>216</v>
      </c>
      <c r="G988" s="102">
        <v>1</v>
      </c>
      <c r="H988" s="102"/>
      <c r="I988" s="103">
        <v>26.95</v>
      </c>
      <c r="J988" s="103"/>
      <c r="K988" s="29">
        <v>26.95</v>
      </c>
    </row>
    <row r="989" spans="1:11" ht="18" customHeight="1">
      <c r="A989" s="4"/>
      <c r="B989" s="4"/>
      <c r="C989" s="4"/>
      <c r="D989" s="4"/>
      <c r="E989" s="4"/>
      <c r="F989" s="4"/>
      <c r="G989" s="95" t="s">
        <v>439</v>
      </c>
      <c r="H989" s="95"/>
      <c r="I989" s="95"/>
      <c r="J989" s="95"/>
      <c r="K989" s="30">
        <v>26.95</v>
      </c>
    </row>
    <row r="990" spans="1:11" ht="15" customHeight="1">
      <c r="A990" s="94" t="s">
        <v>440</v>
      </c>
      <c r="B990" s="94"/>
      <c r="C990" s="94"/>
      <c r="D990" s="99" t="s">
        <v>419</v>
      </c>
      <c r="E990" s="99"/>
      <c r="F990" s="25" t="s">
        <v>420</v>
      </c>
      <c r="G990" s="99" t="s">
        <v>421</v>
      </c>
      <c r="H990" s="99"/>
      <c r="I990" s="99" t="s">
        <v>422</v>
      </c>
      <c r="J990" s="99"/>
      <c r="K990" s="25" t="s">
        <v>423</v>
      </c>
    </row>
    <row r="991" spans="1:11" ht="29.1" customHeight="1">
      <c r="A991" s="26" t="s">
        <v>1081</v>
      </c>
      <c r="B991" s="100" t="s">
        <v>1082</v>
      </c>
      <c r="C991" s="100"/>
      <c r="D991" s="101" t="s">
        <v>21</v>
      </c>
      <c r="E991" s="101"/>
      <c r="F991" s="26" t="s">
        <v>216</v>
      </c>
      <c r="G991" s="102">
        <v>1</v>
      </c>
      <c r="H991" s="102"/>
      <c r="I991" s="103">
        <v>45.92</v>
      </c>
      <c r="J991" s="103"/>
      <c r="K991" s="29">
        <v>45.92</v>
      </c>
    </row>
    <row r="992" spans="1:11" ht="29.1" customHeight="1">
      <c r="A992" s="26" t="s">
        <v>1083</v>
      </c>
      <c r="B992" s="100" t="s">
        <v>1084</v>
      </c>
      <c r="C992" s="100"/>
      <c r="D992" s="101" t="s">
        <v>21</v>
      </c>
      <c r="E992" s="101"/>
      <c r="F992" s="26" t="s">
        <v>216</v>
      </c>
      <c r="G992" s="102">
        <v>1</v>
      </c>
      <c r="H992" s="102"/>
      <c r="I992" s="103">
        <v>12.13</v>
      </c>
      <c r="J992" s="103"/>
      <c r="K992" s="29">
        <v>12.13</v>
      </c>
    </row>
    <row r="993" spans="1:11" ht="29.1" customHeight="1">
      <c r="A993" s="26" t="s">
        <v>1086</v>
      </c>
      <c r="B993" s="100" t="s">
        <v>1087</v>
      </c>
      <c r="C993" s="100"/>
      <c r="D993" s="101" t="s">
        <v>21</v>
      </c>
      <c r="E993" s="101"/>
      <c r="F993" s="26" t="s">
        <v>216</v>
      </c>
      <c r="G993" s="102">
        <v>1</v>
      </c>
      <c r="H993" s="102"/>
      <c r="I993" s="103">
        <v>57.4</v>
      </c>
      <c r="J993" s="103"/>
      <c r="K993" s="29">
        <v>57.4</v>
      </c>
    </row>
    <row r="994" spans="1:11" ht="29.1" customHeight="1">
      <c r="A994" s="26" t="s">
        <v>1088</v>
      </c>
      <c r="B994" s="100" t="s">
        <v>1089</v>
      </c>
      <c r="C994" s="100"/>
      <c r="D994" s="101" t="s">
        <v>21</v>
      </c>
      <c r="E994" s="101"/>
      <c r="F994" s="26" t="s">
        <v>216</v>
      </c>
      <c r="G994" s="102">
        <v>1</v>
      </c>
      <c r="H994" s="102"/>
      <c r="I994" s="103">
        <v>68.06</v>
      </c>
      <c r="J994" s="103"/>
      <c r="K994" s="29">
        <v>68.06</v>
      </c>
    </row>
    <row r="995" spans="1:11" ht="15" customHeight="1">
      <c r="A995" s="4"/>
      <c r="B995" s="4"/>
      <c r="C995" s="4"/>
      <c r="D995" s="4"/>
      <c r="E995" s="4"/>
      <c r="F995" s="4"/>
      <c r="G995" s="95" t="s">
        <v>443</v>
      </c>
      <c r="H995" s="95"/>
      <c r="I995" s="95"/>
      <c r="J995" s="95"/>
      <c r="K995" s="30">
        <v>183.51</v>
      </c>
    </row>
    <row r="996" spans="1:11" ht="15" customHeight="1">
      <c r="A996" s="4"/>
      <c r="B996" s="4"/>
      <c r="C996" s="4"/>
      <c r="D996" s="4"/>
      <c r="E996" s="4"/>
      <c r="F996" s="4"/>
      <c r="G996" s="96" t="s">
        <v>444</v>
      </c>
      <c r="H996" s="96"/>
      <c r="I996" s="96"/>
      <c r="J996" s="96"/>
      <c r="K996" s="9">
        <v>210.46</v>
      </c>
    </row>
    <row r="997" spans="1:11" ht="9.9499999999999993" customHeight="1">
      <c r="A997" s="4"/>
      <c r="B997" s="4"/>
      <c r="C997" s="4"/>
      <c r="D997" s="4"/>
      <c r="E997" s="4"/>
      <c r="F997" s="4"/>
      <c r="G997" s="92"/>
      <c r="H997" s="92"/>
      <c r="I997" s="92"/>
      <c r="J997" s="92"/>
      <c r="K997" s="92"/>
    </row>
    <row r="998" spans="1:11" ht="20.100000000000001" customHeight="1">
      <c r="A998" s="93" t="s">
        <v>1090</v>
      </c>
      <c r="B998" s="93"/>
      <c r="C998" s="93"/>
      <c r="D998" s="93"/>
      <c r="E998" s="93"/>
      <c r="F998" s="93"/>
      <c r="G998" s="93"/>
      <c r="H998" s="93"/>
      <c r="I998" s="93"/>
      <c r="J998" s="93"/>
      <c r="K998" s="93"/>
    </row>
    <row r="999" spans="1:11" ht="15" customHeight="1">
      <c r="A999" s="94" t="s">
        <v>613</v>
      </c>
      <c r="B999" s="94"/>
      <c r="C999" s="94"/>
      <c r="D999" s="99" t="s">
        <v>419</v>
      </c>
      <c r="E999" s="99"/>
      <c r="F999" s="25" t="s">
        <v>420</v>
      </c>
      <c r="G999" s="99" t="s">
        <v>421</v>
      </c>
      <c r="H999" s="99"/>
      <c r="I999" s="99" t="s">
        <v>422</v>
      </c>
      <c r="J999" s="99"/>
      <c r="K999" s="25" t="s">
        <v>423</v>
      </c>
    </row>
    <row r="1000" spans="1:11" ht="21" customHeight="1">
      <c r="A1000" s="26" t="s">
        <v>1091</v>
      </c>
      <c r="B1000" s="100" t="s">
        <v>1092</v>
      </c>
      <c r="C1000" s="100"/>
      <c r="D1000" s="101" t="s">
        <v>21</v>
      </c>
      <c r="E1000" s="101"/>
      <c r="F1000" s="26" t="s">
        <v>38</v>
      </c>
      <c r="G1000" s="102">
        <v>5.5999999999999999E-5</v>
      </c>
      <c r="H1000" s="102"/>
      <c r="I1000" s="103">
        <v>820000</v>
      </c>
      <c r="J1000" s="103"/>
      <c r="K1000" s="29">
        <v>45.92</v>
      </c>
    </row>
    <row r="1001" spans="1:11" ht="15" customHeight="1">
      <c r="A1001" s="4"/>
      <c r="B1001" s="4"/>
      <c r="C1001" s="4"/>
      <c r="D1001" s="4"/>
      <c r="E1001" s="4"/>
      <c r="F1001" s="4"/>
      <c r="G1001" s="95" t="s">
        <v>617</v>
      </c>
      <c r="H1001" s="95"/>
      <c r="I1001" s="95"/>
      <c r="J1001" s="95"/>
      <c r="K1001" s="30">
        <v>45.92</v>
      </c>
    </row>
    <row r="1002" spans="1:11" ht="15" customHeight="1">
      <c r="A1002" s="4"/>
      <c r="B1002" s="4"/>
      <c r="C1002" s="4"/>
      <c r="D1002" s="4"/>
      <c r="E1002" s="4"/>
      <c r="F1002" s="4"/>
      <c r="G1002" s="96" t="s">
        <v>444</v>
      </c>
      <c r="H1002" s="96"/>
      <c r="I1002" s="96"/>
      <c r="J1002" s="96"/>
      <c r="K1002" s="9">
        <v>45.92</v>
      </c>
    </row>
    <row r="1003" spans="1:11" ht="9.9499999999999993" customHeight="1">
      <c r="A1003" s="4"/>
      <c r="B1003" s="4"/>
      <c r="C1003" s="4"/>
      <c r="D1003" s="4"/>
      <c r="E1003" s="4"/>
      <c r="F1003" s="4"/>
      <c r="G1003" s="92"/>
      <c r="H1003" s="92"/>
      <c r="I1003" s="92"/>
      <c r="J1003" s="92"/>
      <c r="K1003" s="92"/>
    </row>
    <row r="1004" spans="1:11" ht="20.100000000000001" customHeight="1">
      <c r="A1004" s="93" t="s">
        <v>1093</v>
      </c>
      <c r="B1004" s="93"/>
      <c r="C1004" s="93"/>
      <c r="D1004" s="93"/>
      <c r="E1004" s="93"/>
      <c r="F1004" s="93"/>
      <c r="G1004" s="93"/>
      <c r="H1004" s="93"/>
      <c r="I1004" s="93"/>
      <c r="J1004" s="93"/>
      <c r="K1004" s="93"/>
    </row>
    <row r="1005" spans="1:11" ht="15" customHeight="1">
      <c r="A1005" s="94" t="s">
        <v>613</v>
      </c>
      <c r="B1005" s="94"/>
      <c r="C1005" s="94"/>
      <c r="D1005" s="99" t="s">
        <v>419</v>
      </c>
      <c r="E1005" s="99"/>
      <c r="F1005" s="25" t="s">
        <v>420</v>
      </c>
      <c r="G1005" s="99" t="s">
        <v>421</v>
      </c>
      <c r="H1005" s="99"/>
      <c r="I1005" s="99" t="s">
        <v>422</v>
      </c>
      <c r="J1005" s="99"/>
      <c r="K1005" s="25" t="s">
        <v>423</v>
      </c>
    </row>
    <row r="1006" spans="1:11" ht="21" customHeight="1">
      <c r="A1006" s="26" t="s">
        <v>1091</v>
      </c>
      <c r="B1006" s="100" t="s">
        <v>1092</v>
      </c>
      <c r="C1006" s="100"/>
      <c r="D1006" s="101" t="s">
        <v>21</v>
      </c>
      <c r="E1006" s="101"/>
      <c r="F1006" s="26" t="s">
        <v>38</v>
      </c>
      <c r="G1006" s="102">
        <v>1.4800000000000001E-5</v>
      </c>
      <c r="H1006" s="102"/>
      <c r="I1006" s="103">
        <v>820000</v>
      </c>
      <c r="J1006" s="103"/>
      <c r="K1006" s="29">
        <v>12.135999999999999</v>
      </c>
    </row>
    <row r="1007" spans="1:11" ht="15" customHeight="1">
      <c r="A1007" s="4"/>
      <c r="B1007" s="4"/>
      <c r="C1007" s="4"/>
      <c r="D1007" s="4"/>
      <c r="E1007" s="4"/>
      <c r="F1007" s="4"/>
      <c r="G1007" s="95" t="s">
        <v>617</v>
      </c>
      <c r="H1007" s="95"/>
      <c r="I1007" s="95"/>
      <c r="J1007" s="95"/>
      <c r="K1007" s="30">
        <v>12.14</v>
      </c>
    </row>
    <row r="1008" spans="1:11" ht="15" customHeight="1">
      <c r="A1008" s="4"/>
      <c r="B1008" s="4"/>
      <c r="C1008" s="4"/>
      <c r="D1008" s="4"/>
      <c r="E1008" s="4"/>
      <c r="F1008" s="4"/>
      <c r="G1008" s="96" t="s">
        <v>444</v>
      </c>
      <c r="H1008" s="96"/>
      <c r="I1008" s="96"/>
      <c r="J1008" s="96"/>
      <c r="K1008" s="9">
        <v>12.13</v>
      </c>
    </row>
    <row r="1009" spans="1:11" ht="9.9499999999999993" customHeight="1">
      <c r="A1009" s="4"/>
      <c r="B1009" s="4"/>
      <c r="C1009" s="4"/>
      <c r="D1009" s="4"/>
      <c r="E1009" s="4"/>
      <c r="F1009" s="4"/>
      <c r="G1009" s="92"/>
      <c r="H1009" s="92"/>
      <c r="I1009" s="92"/>
      <c r="J1009" s="92"/>
      <c r="K1009" s="92"/>
    </row>
    <row r="1010" spans="1:11" ht="20.100000000000001" customHeight="1">
      <c r="A1010" s="93" t="s">
        <v>1094</v>
      </c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</row>
    <row r="1011" spans="1:11" ht="15" customHeight="1">
      <c r="A1011" s="94" t="s">
        <v>613</v>
      </c>
      <c r="B1011" s="94"/>
      <c r="C1011" s="94"/>
      <c r="D1011" s="99" t="s">
        <v>419</v>
      </c>
      <c r="E1011" s="99"/>
      <c r="F1011" s="25" t="s">
        <v>420</v>
      </c>
      <c r="G1011" s="99" t="s">
        <v>421</v>
      </c>
      <c r="H1011" s="99"/>
      <c r="I1011" s="99" t="s">
        <v>422</v>
      </c>
      <c r="J1011" s="99"/>
      <c r="K1011" s="25" t="s">
        <v>423</v>
      </c>
    </row>
    <row r="1012" spans="1:11" ht="21" customHeight="1">
      <c r="A1012" s="26" t="s">
        <v>1091</v>
      </c>
      <c r="B1012" s="100" t="s">
        <v>1092</v>
      </c>
      <c r="C1012" s="100"/>
      <c r="D1012" s="101" t="s">
        <v>21</v>
      </c>
      <c r="E1012" s="101"/>
      <c r="F1012" s="26" t="s">
        <v>38</v>
      </c>
      <c r="G1012" s="102">
        <v>6.9999999999999994E-5</v>
      </c>
      <c r="H1012" s="102"/>
      <c r="I1012" s="103">
        <v>820000</v>
      </c>
      <c r="J1012" s="103"/>
      <c r="K1012" s="29">
        <v>57.4</v>
      </c>
    </row>
    <row r="1013" spans="1:11" ht="15" customHeight="1">
      <c r="A1013" s="4"/>
      <c r="B1013" s="4"/>
      <c r="C1013" s="4"/>
      <c r="D1013" s="4"/>
      <c r="E1013" s="4"/>
      <c r="F1013" s="4"/>
      <c r="G1013" s="95" t="s">
        <v>617</v>
      </c>
      <c r="H1013" s="95"/>
      <c r="I1013" s="95"/>
      <c r="J1013" s="95"/>
      <c r="K1013" s="30">
        <v>57.4</v>
      </c>
    </row>
    <row r="1014" spans="1:11" ht="15" customHeight="1">
      <c r="A1014" s="4"/>
      <c r="B1014" s="4"/>
      <c r="C1014" s="4"/>
      <c r="D1014" s="4"/>
      <c r="E1014" s="4"/>
      <c r="F1014" s="4"/>
      <c r="G1014" s="96" t="s">
        <v>444</v>
      </c>
      <c r="H1014" s="96"/>
      <c r="I1014" s="96"/>
      <c r="J1014" s="96"/>
      <c r="K1014" s="9">
        <v>57.4</v>
      </c>
    </row>
    <row r="1015" spans="1:11" ht="9.9499999999999993" customHeight="1">
      <c r="A1015" s="4"/>
      <c r="B1015" s="4"/>
      <c r="C1015" s="4"/>
      <c r="D1015" s="4"/>
      <c r="E1015" s="4"/>
      <c r="F1015" s="4"/>
      <c r="G1015" s="92"/>
      <c r="H1015" s="92"/>
      <c r="I1015" s="92"/>
      <c r="J1015" s="92"/>
      <c r="K1015" s="92"/>
    </row>
    <row r="1016" spans="1:11" ht="20.100000000000001" customHeight="1">
      <c r="A1016" s="93" t="s">
        <v>1095</v>
      </c>
      <c r="B1016" s="93"/>
      <c r="C1016" s="93"/>
      <c r="D1016" s="93"/>
      <c r="E1016" s="93"/>
      <c r="F1016" s="93"/>
      <c r="G1016" s="93"/>
      <c r="H1016" s="93"/>
      <c r="I1016" s="93"/>
      <c r="J1016" s="93"/>
      <c r="K1016" s="93"/>
    </row>
    <row r="1017" spans="1:11" ht="15" customHeight="1">
      <c r="A1017" s="94" t="s">
        <v>418</v>
      </c>
      <c r="B1017" s="94"/>
      <c r="C1017" s="94"/>
      <c r="D1017" s="99" t="s">
        <v>419</v>
      </c>
      <c r="E1017" s="99"/>
      <c r="F1017" s="25" t="s">
        <v>420</v>
      </c>
      <c r="G1017" s="99" t="s">
        <v>421</v>
      </c>
      <c r="H1017" s="99"/>
      <c r="I1017" s="99" t="s">
        <v>422</v>
      </c>
      <c r="J1017" s="99"/>
      <c r="K1017" s="25" t="s">
        <v>423</v>
      </c>
    </row>
    <row r="1018" spans="1:11" ht="21" customHeight="1">
      <c r="A1018" s="26" t="s">
        <v>865</v>
      </c>
      <c r="B1018" s="100" t="s">
        <v>866</v>
      </c>
      <c r="C1018" s="100"/>
      <c r="D1018" s="101" t="s">
        <v>21</v>
      </c>
      <c r="E1018" s="101"/>
      <c r="F1018" s="26" t="s">
        <v>530</v>
      </c>
      <c r="G1018" s="102">
        <v>10.77</v>
      </c>
      <c r="H1018" s="102"/>
      <c r="I1018" s="103">
        <v>6.32</v>
      </c>
      <c r="J1018" s="103"/>
      <c r="K1018" s="29">
        <v>68.066400000000002</v>
      </c>
    </row>
    <row r="1019" spans="1:11" ht="15" customHeight="1">
      <c r="A1019" s="4"/>
      <c r="B1019" s="4"/>
      <c r="C1019" s="4"/>
      <c r="D1019" s="4"/>
      <c r="E1019" s="4"/>
      <c r="F1019" s="4"/>
      <c r="G1019" s="95" t="s">
        <v>433</v>
      </c>
      <c r="H1019" s="95"/>
      <c r="I1019" s="95"/>
      <c r="J1019" s="95"/>
      <c r="K1019" s="30">
        <v>68.069999999999993</v>
      </c>
    </row>
    <row r="1020" spans="1:11" ht="15" customHeight="1">
      <c r="A1020" s="4"/>
      <c r="B1020" s="4"/>
      <c r="C1020" s="4"/>
      <c r="D1020" s="4"/>
      <c r="E1020" s="4"/>
      <c r="F1020" s="4"/>
      <c r="G1020" s="96" t="s">
        <v>444</v>
      </c>
      <c r="H1020" s="96"/>
      <c r="I1020" s="96"/>
      <c r="J1020" s="96"/>
      <c r="K1020" s="9">
        <v>68.06</v>
      </c>
    </row>
    <row r="1021" spans="1:11" ht="9.9499999999999993" customHeight="1">
      <c r="A1021" s="4"/>
      <c r="B1021" s="4"/>
      <c r="C1021" s="4"/>
      <c r="D1021" s="4"/>
      <c r="E1021" s="4"/>
      <c r="F1021" s="4"/>
      <c r="G1021" s="92"/>
      <c r="H1021" s="92"/>
      <c r="I1021" s="92"/>
      <c r="J1021" s="92"/>
      <c r="K1021" s="92"/>
    </row>
    <row r="1022" spans="1:11" ht="20.100000000000001" customHeight="1">
      <c r="A1022" s="93" t="s">
        <v>1096</v>
      </c>
      <c r="B1022" s="93"/>
      <c r="C1022" s="93"/>
      <c r="D1022" s="93"/>
      <c r="E1022" s="93"/>
      <c r="F1022" s="93"/>
      <c r="G1022" s="93"/>
      <c r="H1022" s="93"/>
      <c r="I1022" s="93"/>
      <c r="J1022" s="93"/>
      <c r="K1022" s="93"/>
    </row>
    <row r="1023" spans="1:11" ht="15" customHeight="1">
      <c r="A1023" s="94" t="s">
        <v>434</v>
      </c>
      <c r="B1023" s="94"/>
      <c r="C1023" s="94"/>
      <c r="D1023" s="99" t="s">
        <v>419</v>
      </c>
      <c r="E1023" s="99"/>
      <c r="F1023" s="25" t="s">
        <v>420</v>
      </c>
      <c r="G1023" s="99" t="s">
        <v>421</v>
      </c>
      <c r="H1023" s="99"/>
      <c r="I1023" s="99" t="s">
        <v>422</v>
      </c>
      <c r="J1023" s="99"/>
      <c r="K1023" s="25" t="s">
        <v>423</v>
      </c>
    </row>
    <row r="1024" spans="1:11" ht="15" customHeight="1">
      <c r="A1024" s="26" t="s">
        <v>437</v>
      </c>
      <c r="B1024" s="100" t="s">
        <v>438</v>
      </c>
      <c r="C1024" s="100"/>
      <c r="D1024" s="101" t="s">
        <v>21</v>
      </c>
      <c r="E1024" s="101"/>
      <c r="F1024" s="26" t="s">
        <v>216</v>
      </c>
      <c r="G1024" s="102">
        <v>3.9557666999999999</v>
      </c>
      <c r="H1024" s="102"/>
      <c r="I1024" s="103">
        <v>22.95</v>
      </c>
      <c r="J1024" s="103"/>
      <c r="K1024" s="29">
        <v>90.784845765</v>
      </c>
    </row>
    <row r="1025" spans="1:11" ht="18" customHeight="1">
      <c r="A1025" s="4"/>
      <c r="B1025" s="4"/>
      <c r="C1025" s="4"/>
      <c r="D1025" s="4"/>
      <c r="E1025" s="4"/>
      <c r="F1025" s="4"/>
      <c r="G1025" s="95" t="s">
        <v>439</v>
      </c>
      <c r="H1025" s="95"/>
      <c r="I1025" s="95"/>
      <c r="J1025" s="95"/>
      <c r="K1025" s="30">
        <v>90.78</v>
      </c>
    </row>
    <row r="1026" spans="1:11" ht="15" customHeight="1">
      <c r="A1026" s="4"/>
      <c r="B1026" s="4"/>
      <c r="C1026" s="4"/>
      <c r="D1026" s="4"/>
      <c r="E1026" s="4"/>
      <c r="F1026" s="4"/>
      <c r="G1026" s="96" t="s">
        <v>444</v>
      </c>
      <c r="H1026" s="96"/>
      <c r="I1026" s="96"/>
      <c r="J1026" s="96"/>
      <c r="K1026" s="9">
        <v>90.78</v>
      </c>
    </row>
    <row r="1027" spans="1:11" ht="9.9499999999999993" customHeight="1">
      <c r="A1027" s="4"/>
      <c r="B1027" s="4"/>
      <c r="C1027" s="4"/>
      <c r="D1027" s="4"/>
      <c r="E1027" s="4"/>
      <c r="F1027" s="4"/>
      <c r="G1027" s="92"/>
      <c r="H1027" s="92"/>
      <c r="I1027" s="92"/>
      <c r="J1027" s="92"/>
      <c r="K1027" s="92"/>
    </row>
    <row r="1028" spans="1:11" ht="20.100000000000001" customHeight="1">
      <c r="A1028" s="93" t="s">
        <v>1097</v>
      </c>
      <c r="B1028" s="93"/>
      <c r="C1028" s="93"/>
      <c r="D1028" s="93"/>
      <c r="E1028" s="93"/>
      <c r="F1028" s="93"/>
      <c r="G1028" s="93"/>
      <c r="H1028" s="93"/>
      <c r="I1028" s="93"/>
      <c r="J1028" s="93"/>
      <c r="K1028" s="93"/>
    </row>
    <row r="1029" spans="1:11" ht="15" customHeight="1">
      <c r="A1029" s="94" t="s">
        <v>471</v>
      </c>
      <c r="B1029" s="94"/>
      <c r="C1029" s="94"/>
      <c r="D1029" s="99" t="s">
        <v>419</v>
      </c>
      <c r="E1029" s="99"/>
      <c r="F1029" s="25" t="s">
        <v>420</v>
      </c>
      <c r="G1029" s="99" t="s">
        <v>421</v>
      </c>
      <c r="H1029" s="99"/>
      <c r="I1029" s="99" t="s">
        <v>422</v>
      </c>
      <c r="J1029" s="99"/>
      <c r="K1029" s="25" t="s">
        <v>423</v>
      </c>
    </row>
    <row r="1030" spans="1:11" ht="29.1" customHeight="1">
      <c r="A1030" s="26" t="s">
        <v>1098</v>
      </c>
      <c r="B1030" s="100" t="s">
        <v>1099</v>
      </c>
      <c r="C1030" s="100"/>
      <c r="D1030" s="101" t="s">
        <v>21</v>
      </c>
      <c r="E1030" s="101"/>
      <c r="F1030" s="26" t="s">
        <v>477</v>
      </c>
      <c r="G1030" s="102">
        <v>1.7600000000000001E-2</v>
      </c>
      <c r="H1030" s="102"/>
      <c r="I1030" s="103">
        <v>198.73</v>
      </c>
      <c r="J1030" s="103"/>
      <c r="K1030" s="29">
        <v>3.4976479999999999</v>
      </c>
    </row>
    <row r="1031" spans="1:11" ht="18" customHeight="1">
      <c r="A1031" s="4"/>
      <c r="B1031" s="4"/>
      <c r="C1031" s="4"/>
      <c r="D1031" s="4"/>
      <c r="E1031" s="4"/>
      <c r="F1031" s="4"/>
      <c r="G1031" s="95" t="s">
        <v>486</v>
      </c>
      <c r="H1031" s="95"/>
      <c r="I1031" s="95"/>
      <c r="J1031" s="95"/>
      <c r="K1031" s="30">
        <v>3.5</v>
      </c>
    </row>
    <row r="1032" spans="1:11" ht="15" customHeight="1">
      <c r="A1032" s="4"/>
      <c r="B1032" s="4"/>
      <c r="C1032" s="4"/>
      <c r="D1032" s="4"/>
      <c r="E1032" s="4"/>
      <c r="F1032" s="4"/>
      <c r="G1032" s="96" t="s">
        <v>444</v>
      </c>
      <c r="H1032" s="96"/>
      <c r="I1032" s="96"/>
      <c r="J1032" s="96"/>
      <c r="K1032" s="9">
        <v>3.49</v>
      </c>
    </row>
    <row r="1033" spans="1:11" ht="9.9499999999999993" customHeight="1">
      <c r="A1033" s="4"/>
      <c r="B1033" s="4"/>
      <c r="C1033" s="4"/>
      <c r="D1033" s="4"/>
      <c r="E1033" s="4"/>
      <c r="F1033" s="4"/>
      <c r="G1033" s="92"/>
      <c r="H1033" s="92"/>
      <c r="I1033" s="92"/>
      <c r="J1033" s="92"/>
      <c r="K1033" s="92"/>
    </row>
    <row r="1034" spans="1:11" ht="20.100000000000001" customHeight="1">
      <c r="A1034" s="93" t="s">
        <v>1100</v>
      </c>
      <c r="B1034" s="93"/>
      <c r="C1034" s="93"/>
      <c r="D1034" s="93"/>
      <c r="E1034" s="93"/>
      <c r="F1034" s="93"/>
      <c r="G1034" s="93"/>
      <c r="H1034" s="93"/>
      <c r="I1034" s="93"/>
      <c r="J1034" s="93"/>
      <c r="K1034" s="93"/>
    </row>
    <row r="1035" spans="1:11" ht="15" customHeight="1">
      <c r="A1035" s="94" t="s">
        <v>613</v>
      </c>
      <c r="B1035" s="94"/>
      <c r="C1035" s="94"/>
      <c r="D1035" s="99" t="s">
        <v>419</v>
      </c>
      <c r="E1035" s="99"/>
      <c r="F1035" s="25" t="s">
        <v>420</v>
      </c>
      <c r="G1035" s="99" t="s">
        <v>421</v>
      </c>
      <c r="H1035" s="99"/>
      <c r="I1035" s="99" t="s">
        <v>422</v>
      </c>
      <c r="J1035" s="99"/>
      <c r="K1035" s="25" t="s">
        <v>423</v>
      </c>
    </row>
    <row r="1036" spans="1:11" ht="29.1" customHeight="1">
      <c r="A1036" s="26" t="s">
        <v>1101</v>
      </c>
      <c r="B1036" s="100" t="s">
        <v>1102</v>
      </c>
      <c r="C1036" s="100"/>
      <c r="D1036" s="101" t="s">
        <v>21</v>
      </c>
      <c r="E1036" s="101"/>
      <c r="F1036" s="26" t="s">
        <v>1103</v>
      </c>
      <c r="G1036" s="102">
        <v>0.26989999999999997</v>
      </c>
      <c r="H1036" s="102"/>
      <c r="I1036" s="103">
        <v>8.84</v>
      </c>
      <c r="J1036" s="103"/>
      <c r="K1036" s="29">
        <v>2.3859159999999999</v>
      </c>
    </row>
    <row r="1037" spans="1:11" ht="15" customHeight="1">
      <c r="A1037" s="4"/>
      <c r="B1037" s="4"/>
      <c r="C1037" s="4"/>
      <c r="D1037" s="4"/>
      <c r="E1037" s="4"/>
      <c r="F1037" s="4"/>
      <c r="G1037" s="95" t="s">
        <v>617</v>
      </c>
      <c r="H1037" s="95"/>
      <c r="I1037" s="95"/>
      <c r="J1037" s="95"/>
      <c r="K1037" s="30">
        <v>2.39</v>
      </c>
    </row>
    <row r="1038" spans="1:11" ht="15" customHeight="1">
      <c r="A1038" s="94" t="s">
        <v>471</v>
      </c>
      <c r="B1038" s="94"/>
      <c r="C1038" s="94"/>
      <c r="D1038" s="99" t="s">
        <v>419</v>
      </c>
      <c r="E1038" s="99"/>
      <c r="F1038" s="25" t="s">
        <v>420</v>
      </c>
      <c r="G1038" s="99" t="s">
        <v>421</v>
      </c>
      <c r="H1038" s="99"/>
      <c r="I1038" s="99" t="s">
        <v>422</v>
      </c>
      <c r="J1038" s="99"/>
      <c r="K1038" s="25" t="s">
        <v>423</v>
      </c>
    </row>
    <row r="1039" spans="1:11" ht="29.1" customHeight="1">
      <c r="A1039" s="26" t="s">
        <v>1104</v>
      </c>
      <c r="B1039" s="100" t="s">
        <v>1105</v>
      </c>
      <c r="C1039" s="100"/>
      <c r="D1039" s="101" t="s">
        <v>21</v>
      </c>
      <c r="E1039" s="101"/>
      <c r="F1039" s="26" t="s">
        <v>474</v>
      </c>
      <c r="G1039" s="102">
        <v>0.1472</v>
      </c>
      <c r="H1039" s="102"/>
      <c r="I1039" s="103">
        <v>24.46</v>
      </c>
      <c r="J1039" s="103"/>
      <c r="K1039" s="29">
        <v>3.6005120000000002</v>
      </c>
    </row>
    <row r="1040" spans="1:11" ht="29.1" customHeight="1">
      <c r="A1040" s="26" t="s">
        <v>1106</v>
      </c>
      <c r="B1040" s="100" t="s">
        <v>1107</v>
      </c>
      <c r="C1040" s="100"/>
      <c r="D1040" s="101" t="s">
        <v>21</v>
      </c>
      <c r="E1040" s="101"/>
      <c r="F1040" s="26" t="s">
        <v>477</v>
      </c>
      <c r="G1040" s="102">
        <v>3.6600000000000001E-2</v>
      </c>
      <c r="H1040" s="102"/>
      <c r="I1040" s="103">
        <v>25.86</v>
      </c>
      <c r="J1040" s="103"/>
      <c r="K1040" s="29">
        <v>0.94647599999999998</v>
      </c>
    </row>
    <row r="1041" spans="1:11" ht="18" customHeight="1">
      <c r="A1041" s="4"/>
      <c r="B1041" s="4"/>
      <c r="C1041" s="4"/>
      <c r="D1041" s="4"/>
      <c r="E1041" s="4"/>
      <c r="F1041" s="4"/>
      <c r="G1041" s="95" t="s">
        <v>486</v>
      </c>
      <c r="H1041" s="95"/>
      <c r="I1041" s="95"/>
      <c r="J1041" s="95"/>
      <c r="K1041" s="30">
        <v>4.55</v>
      </c>
    </row>
    <row r="1042" spans="1:11" ht="15" customHeight="1">
      <c r="A1042" s="94" t="s">
        <v>418</v>
      </c>
      <c r="B1042" s="94"/>
      <c r="C1042" s="94"/>
      <c r="D1042" s="99" t="s">
        <v>419</v>
      </c>
      <c r="E1042" s="99"/>
      <c r="F1042" s="25" t="s">
        <v>420</v>
      </c>
      <c r="G1042" s="99" t="s">
        <v>421</v>
      </c>
      <c r="H1042" s="99"/>
      <c r="I1042" s="99" t="s">
        <v>422</v>
      </c>
      <c r="J1042" s="99"/>
      <c r="K1042" s="25" t="s">
        <v>423</v>
      </c>
    </row>
    <row r="1043" spans="1:11" ht="29.1" customHeight="1">
      <c r="A1043" s="26" t="s">
        <v>1108</v>
      </c>
      <c r="B1043" s="100" t="s">
        <v>1109</v>
      </c>
      <c r="C1043" s="100"/>
      <c r="D1043" s="101" t="s">
        <v>21</v>
      </c>
      <c r="E1043" s="101"/>
      <c r="F1043" s="26" t="s">
        <v>23</v>
      </c>
      <c r="G1043" s="102">
        <v>0.36749999999999999</v>
      </c>
      <c r="H1043" s="102"/>
      <c r="I1043" s="103">
        <v>46.69</v>
      </c>
      <c r="J1043" s="103"/>
      <c r="K1043" s="29">
        <v>17.158574999999999</v>
      </c>
    </row>
    <row r="1044" spans="1:11" ht="21" customHeight="1">
      <c r="A1044" s="26" t="s">
        <v>528</v>
      </c>
      <c r="B1044" s="100" t="s">
        <v>529</v>
      </c>
      <c r="C1044" s="100"/>
      <c r="D1044" s="101" t="s">
        <v>21</v>
      </c>
      <c r="E1044" s="101"/>
      <c r="F1044" s="26" t="s">
        <v>530</v>
      </c>
      <c r="G1044" s="102">
        <v>9.4999999999999998E-3</v>
      </c>
      <c r="H1044" s="102"/>
      <c r="I1044" s="103">
        <v>7.19</v>
      </c>
      <c r="J1044" s="103"/>
      <c r="K1044" s="29">
        <v>6.8305000000000005E-2</v>
      </c>
    </row>
    <row r="1045" spans="1:11" ht="21" customHeight="1">
      <c r="A1045" s="26" t="s">
        <v>531</v>
      </c>
      <c r="B1045" s="100" t="s">
        <v>532</v>
      </c>
      <c r="C1045" s="100"/>
      <c r="D1045" s="101" t="s">
        <v>21</v>
      </c>
      <c r="E1045" s="101"/>
      <c r="F1045" s="26" t="s">
        <v>63</v>
      </c>
      <c r="G1045" s="102">
        <v>0.95269999999999999</v>
      </c>
      <c r="H1045" s="102"/>
      <c r="I1045" s="103">
        <v>10.66</v>
      </c>
      <c r="J1045" s="103"/>
      <c r="K1045" s="29">
        <v>10.155782</v>
      </c>
    </row>
    <row r="1046" spans="1:11" ht="15" customHeight="1">
      <c r="A1046" s="26" t="s">
        <v>601</v>
      </c>
      <c r="B1046" s="100" t="s">
        <v>602</v>
      </c>
      <c r="C1046" s="100"/>
      <c r="D1046" s="101" t="s">
        <v>21</v>
      </c>
      <c r="E1046" s="101"/>
      <c r="F1046" s="26" t="s">
        <v>428</v>
      </c>
      <c r="G1046" s="102">
        <v>0.1202</v>
      </c>
      <c r="H1046" s="102"/>
      <c r="I1046" s="103">
        <v>15.97</v>
      </c>
      <c r="J1046" s="103"/>
      <c r="K1046" s="29">
        <v>1.919594</v>
      </c>
    </row>
    <row r="1047" spans="1:11" ht="21" customHeight="1">
      <c r="A1047" s="26" t="s">
        <v>1110</v>
      </c>
      <c r="B1047" s="100" t="s">
        <v>1111</v>
      </c>
      <c r="C1047" s="100"/>
      <c r="D1047" s="101" t="s">
        <v>21</v>
      </c>
      <c r="E1047" s="101"/>
      <c r="F1047" s="26" t="s">
        <v>428</v>
      </c>
      <c r="G1047" s="102">
        <v>4.8000000000000001E-2</v>
      </c>
      <c r="H1047" s="102"/>
      <c r="I1047" s="103">
        <v>19.71</v>
      </c>
      <c r="J1047" s="103"/>
      <c r="K1047" s="29">
        <v>0.94608000000000003</v>
      </c>
    </row>
    <row r="1048" spans="1:11" ht="21" customHeight="1">
      <c r="A1048" s="26" t="s">
        <v>522</v>
      </c>
      <c r="B1048" s="100" t="s">
        <v>523</v>
      </c>
      <c r="C1048" s="100"/>
      <c r="D1048" s="101" t="s">
        <v>21</v>
      </c>
      <c r="E1048" s="101"/>
      <c r="F1048" s="26" t="s">
        <v>63</v>
      </c>
      <c r="G1048" s="102">
        <v>2.8176000000000001</v>
      </c>
      <c r="H1048" s="102"/>
      <c r="I1048" s="103">
        <v>3.73</v>
      </c>
      <c r="J1048" s="103"/>
      <c r="K1048" s="29">
        <v>10.509648</v>
      </c>
    </row>
    <row r="1049" spans="1:11" ht="15" customHeight="1">
      <c r="A1049" s="4"/>
      <c r="B1049" s="4"/>
      <c r="C1049" s="4"/>
      <c r="D1049" s="4"/>
      <c r="E1049" s="4"/>
      <c r="F1049" s="4"/>
      <c r="G1049" s="95" t="s">
        <v>433</v>
      </c>
      <c r="H1049" s="95"/>
      <c r="I1049" s="95"/>
      <c r="J1049" s="95"/>
      <c r="K1049" s="30">
        <v>40.770000000000003</v>
      </c>
    </row>
    <row r="1050" spans="1:11" ht="15" customHeight="1">
      <c r="A1050" s="94" t="s">
        <v>434</v>
      </c>
      <c r="B1050" s="94"/>
      <c r="C1050" s="94"/>
      <c r="D1050" s="99" t="s">
        <v>419</v>
      </c>
      <c r="E1050" s="99"/>
      <c r="F1050" s="25" t="s">
        <v>420</v>
      </c>
      <c r="G1050" s="99" t="s">
        <v>421</v>
      </c>
      <c r="H1050" s="99"/>
      <c r="I1050" s="99" t="s">
        <v>422</v>
      </c>
      <c r="J1050" s="99"/>
      <c r="K1050" s="25" t="s">
        <v>423</v>
      </c>
    </row>
    <row r="1051" spans="1:11" ht="21" customHeight="1">
      <c r="A1051" s="26" t="s">
        <v>1112</v>
      </c>
      <c r="B1051" s="100" t="s">
        <v>1113</v>
      </c>
      <c r="C1051" s="100"/>
      <c r="D1051" s="101" t="s">
        <v>21</v>
      </c>
      <c r="E1051" s="101"/>
      <c r="F1051" s="26" t="s">
        <v>216</v>
      </c>
      <c r="G1051" s="102">
        <v>0.84130000000000005</v>
      </c>
      <c r="H1051" s="102"/>
      <c r="I1051" s="103">
        <v>23.69</v>
      </c>
      <c r="J1051" s="103"/>
      <c r="K1051" s="29">
        <v>19.930396999999999</v>
      </c>
    </row>
    <row r="1052" spans="1:11" ht="21" customHeight="1">
      <c r="A1052" s="26" t="s">
        <v>435</v>
      </c>
      <c r="B1052" s="100" t="s">
        <v>436</v>
      </c>
      <c r="C1052" s="100"/>
      <c r="D1052" s="101" t="s">
        <v>21</v>
      </c>
      <c r="E1052" s="101"/>
      <c r="F1052" s="26" t="s">
        <v>216</v>
      </c>
      <c r="G1052" s="102">
        <v>0.69689999999999996</v>
      </c>
      <c r="H1052" s="102"/>
      <c r="I1052" s="103">
        <v>27.92</v>
      </c>
      <c r="J1052" s="103"/>
      <c r="K1052" s="29">
        <v>19.457447999999999</v>
      </c>
    </row>
    <row r="1053" spans="1:11" ht="18" customHeight="1">
      <c r="A1053" s="4"/>
      <c r="B1053" s="4"/>
      <c r="C1053" s="4"/>
      <c r="D1053" s="4"/>
      <c r="E1053" s="4"/>
      <c r="F1053" s="4"/>
      <c r="G1053" s="95" t="s">
        <v>439</v>
      </c>
      <c r="H1053" s="95"/>
      <c r="I1053" s="95"/>
      <c r="J1053" s="95"/>
      <c r="K1053" s="30">
        <v>39.39</v>
      </c>
    </row>
    <row r="1054" spans="1:11" ht="15" customHeight="1">
      <c r="A1054" s="4"/>
      <c r="B1054" s="4"/>
      <c r="C1054" s="4"/>
      <c r="D1054" s="4"/>
      <c r="E1054" s="4"/>
      <c r="F1054" s="4"/>
      <c r="G1054" s="96" t="s">
        <v>444</v>
      </c>
      <c r="H1054" s="96"/>
      <c r="I1054" s="96"/>
      <c r="J1054" s="96"/>
      <c r="K1054" s="9">
        <v>87.01</v>
      </c>
    </row>
    <row r="1055" spans="1:11" ht="9.9499999999999993" customHeight="1">
      <c r="A1055" s="4"/>
      <c r="B1055" s="4"/>
      <c r="C1055" s="4"/>
      <c r="D1055" s="4"/>
      <c r="E1055" s="4"/>
      <c r="F1055" s="4"/>
      <c r="G1055" s="92"/>
      <c r="H1055" s="92"/>
      <c r="I1055" s="92"/>
      <c r="J1055" s="92"/>
      <c r="K1055" s="92"/>
    </row>
    <row r="1056" spans="1:11" ht="20.100000000000001" customHeight="1">
      <c r="A1056" s="93" t="s">
        <v>1114</v>
      </c>
      <c r="B1056" s="93"/>
      <c r="C1056" s="93"/>
      <c r="D1056" s="93"/>
      <c r="E1056" s="93"/>
      <c r="F1056" s="93"/>
      <c r="G1056" s="93"/>
      <c r="H1056" s="93"/>
      <c r="I1056" s="93"/>
      <c r="J1056" s="93"/>
      <c r="K1056" s="93"/>
    </row>
    <row r="1057" spans="1:11" ht="15" customHeight="1">
      <c r="A1057" s="94" t="s">
        <v>471</v>
      </c>
      <c r="B1057" s="94"/>
      <c r="C1057" s="94"/>
      <c r="D1057" s="99" t="s">
        <v>419</v>
      </c>
      <c r="E1057" s="99"/>
      <c r="F1057" s="25" t="s">
        <v>420</v>
      </c>
      <c r="G1057" s="99" t="s">
        <v>421</v>
      </c>
      <c r="H1057" s="99"/>
      <c r="I1057" s="99" t="s">
        <v>422</v>
      </c>
      <c r="J1057" s="99"/>
      <c r="K1057" s="25" t="s">
        <v>423</v>
      </c>
    </row>
    <row r="1058" spans="1:11" ht="29.1" customHeight="1">
      <c r="A1058" s="26" t="s">
        <v>1104</v>
      </c>
      <c r="B1058" s="100" t="s">
        <v>1105</v>
      </c>
      <c r="C1058" s="100"/>
      <c r="D1058" s="101" t="s">
        <v>21</v>
      </c>
      <c r="E1058" s="101"/>
      <c r="F1058" s="26" t="s">
        <v>474</v>
      </c>
      <c r="G1058" s="102">
        <v>0.23899999999999999</v>
      </c>
      <c r="H1058" s="102"/>
      <c r="I1058" s="103">
        <v>24.46</v>
      </c>
      <c r="J1058" s="103"/>
      <c r="K1058" s="29">
        <v>5.8459399999999997</v>
      </c>
    </row>
    <row r="1059" spans="1:11" ht="29.1" customHeight="1">
      <c r="A1059" s="26" t="s">
        <v>1106</v>
      </c>
      <c r="B1059" s="100" t="s">
        <v>1107</v>
      </c>
      <c r="C1059" s="100"/>
      <c r="D1059" s="101" t="s">
        <v>21</v>
      </c>
      <c r="E1059" s="101"/>
      <c r="F1059" s="26" t="s">
        <v>477</v>
      </c>
      <c r="G1059" s="102">
        <v>0.06</v>
      </c>
      <c r="H1059" s="102"/>
      <c r="I1059" s="103">
        <v>25.86</v>
      </c>
      <c r="J1059" s="103"/>
      <c r="K1059" s="29">
        <v>1.5516000000000001</v>
      </c>
    </row>
    <row r="1060" spans="1:11" ht="18" customHeight="1">
      <c r="A1060" s="4"/>
      <c r="B1060" s="4"/>
      <c r="C1060" s="4"/>
      <c r="D1060" s="4"/>
      <c r="E1060" s="4"/>
      <c r="F1060" s="4"/>
      <c r="G1060" s="95" t="s">
        <v>486</v>
      </c>
      <c r="H1060" s="95"/>
      <c r="I1060" s="95"/>
      <c r="J1060" s="95"/>
      <c r="K1060" s="30">
        <v>7.4</v>
      </c>
    </row>
    <row r="1061" spans="1:11" ht="15" customHeight="1">
      <c r="A1061" s="94" t="s">
        <v>418</v>
      </c>
      <c r="B1061" s="94"/>
      <c r="C1061" s="94"/>
      <c r="D1061" s="99" t="s">
        <v>419</v>
      </c>
      <c r="E1061" s="99"/>
      <c r="F1061" s="25" t="s">
        <v>420</v>
      </c>
      <c r="G1061" s="99" t="s">
        <v>421</v>
      </c>
      <c r="H1061" s="99"/>
      <c r="I1061" s="99" t="s">
        <v>422</v>
      </c>
      <c r="J1061" s="99"/>
      <c r="K1061" s="25" t="s">
        <v>423</v>
      </c>
    </row>
    <row r="1062" spans="1:11" ht="29.1" customHeight="1">
      <c r="A1062" s="26" t="s">
        <v>1108</v>
      </c>
      <c r="B1062" s="100" t="s">
        <v>1109</v>
      </c>
      <c r="C1062" s="100"/>
      <c r="D1062" s="101" t="s">
        <v>21</v>
      </c>
      <c r="E1062" s="101"/>
      <c r="F1062" s="26" t="s">
        <v>23</v>
      </c>
      <c r="G1062" s="102">
        <v>0.33600000000000002</v>
      </c>
      <c r="H1062" s="102"/>
      <c r="I1062" s="103">
        <v>46.69</v>
      </c>
      <c r="J1062" s="103"/>
      <c r="K1062" s="29">
        <v>15.68784</v>
      </c>
    </row>
    <row r="1063" spans="1:11" ht="21" customHeight="1">
      <c r="A1063" s="26" t="s">
        <v>528</v>
      </c>
      <c r="B1063" s="100" t="s">
        <v>529</v>
      </c>
      <c r="C1063" s="100"/>
      <c r="D1063" s="101" t="s">
        <v>21</v>
      </c>
      <c r="E1063" s="101"/>
      <c r="F1063" s="26" t="s">
        <v>530</v>
      </c>
      <c r="G1063" s="102">
        <v>9.5499999999999995E-3</v>
      </c>
      <c r="H1063" s="102"/>
      <c r="I1063" s="103">
        <v>7.19</v>
      </c>
      <c r="J1063" s="103"/>
      <c r="K1063" s="29">
        <v>6.8664500000000003E-2</v>
      </c>
    </row>
    <row r="1064" spans="1:11" ht="21" customHeight="1">
      <c r="A1064" s="26" t="s">
        <v>531</v>
      </c>
      <c r="B1064" s="100" t="s">
        <v>532</v>
      </c>
      <c r="C1064" s="100"/>
      <c r="D1064" s="101" t="s">
        <v>21</v>
      </c>
      <c r="E1064" s="101"/>
      <c r="F1064" s="26" t="s">
        <v>63</v>
      </c>
      <c r="G1064" s="102">
        <v>0.73299999999999998</v>
      </c>
      <c r="H1064" s="102"/>
      <c r="I1064" s="103">
        <v>10.66</v>
      </c>
      <c r="J1064" s="103"/>
      <c r="K1064" s="29">
        <v>7.8137800000000004</v>
      </c>
    </row>
    <row r="1065" spans="1:11" ht="15" customHeight="1">
      <c r="A1065" s="26" t="s">
        <v>1115</v>
      </c>
      <c r="B1065" s="100" t="s">
        <v>1116</v>
      </c>
      <c r="C1065" s="100"/>
      <c r="D1065" s="101" t="s">
        <v>21</v>
      </c>
      <c r="E1065" s="101"/>
      <c r="F1065" s="26" t="s">
        <v>428</v>
      </c>
      <c r="G1065" s="102">
        <v>2.1999999999999999E-2</v>
      </c>
      <c r="H1065" s="102"/>
      <c r="I1065" s="103">
        <v>17.68</v>
      </c>
      <c r="J1065" s="103"/>
      <c r="K1065" s="29">
        <v>0.38895999999999997</v>
      </c>
    </row>
    <row r="1066" spans="1:11" ht="15" customHeight="1">
      <c r="A1066" s="26" t="s">
        <v>1117</v>
      </c>
      <c r="B1066" s="100" t="s">
        <v>1118</v>
      </c>
      <c r="C1066" s="100"/>
      <c r="D1066" s="101" t="s">
        <v>21</v>
      </c>
      <c r="E1066" s="101"/>
      <c r="F1066" s="26" t="s">
        <v>428</v>
      </c>
      <c r="G1066" s="102">
        <v>5.0000000000000001E-3</v>
      </c>
      <c r="H1066" s="102"/>
      <c r="I1066" s="103">
        <v>17.89</v>
      </c>
      <c r="J1066" s="103"/>
      <c r="K1066" s="29">
        <v>8.9450000000000002E-2</v>
      </c>
    </row>
    <row r="1067" spans="1:11" ht="15" customHeight="1">
      <c r="A1067" s="26" t="s">
        <v>1119</v>
      </c>
      <c r="B1067" s="100" t="s">
        <v>1120</v>
      </c>
      <c r="C1067" s="100"/>
      <c r="D1067" s="101" t="s">
        <v>21</v>
      </c>
      <c r="E1067" s="101"/>
      <c r="F1067" s="26" t="s">
        <v>428</v>
      </c>
      <c r="G1067" s="102">
        <v>5.5E-2</v>
      </c>
      <c r="H1067" s="102"/>
      <c r="I1067" s="103">
        <v>16.28</v>
      </c>
      <c r="J1067" s="103"/>
      <c r="K1067" s="29">
        <v>0.89539999999999997</v>
      </c>
    </row>
    <row r="1068" spans="1:11" ht="21" customHeight="1">
      <c r="A1068" s="26" t="s">
        <v>1110</v>
      </c>
      <c r="B1068" s="100" t="s">
        <v>1111</v>
      </c>
      <c r="C1068" s="100"/>
      <c r="D1068" s="101" t="s">
        <v>21</v>
      </c>
      <c r="E1068" s="101"/>
      <c r="F1068" s="26" t="s">
        <v>428</v>
      </c>
      <c r="G1068" s="102">
        <v>0.11899999999999999</v>
      </c>
      <c r="H1068" s="102"/>
      <c r="I1068" s="103">
        <v>19.71</v>
      </c>
      <c r="J1068" s="103"/>
      <c r="K1068" s="29">
        <v>2.3454899999999999</v>
      </c>
    </row>
    <row r="1069" spans="1:11" ht="21" customHeight="1">
      <c r="A1069" s="26" t="s">
        <v>522</v>
      </c>
      <c r="B1069" s="100" t="s">
        <v>523</v>
      </c>
      <c r="C1069" s="100"/>
      <c r="D1069" s="101" t="s">
        <v>21</v>
      </c>
      <c r="E1069" s="101"/>
      <c r="F1069" s="26" t="s">
        <v>63</v>
      </c>
      <c r="G1069" s="102">
        <v>5.4009999999999998</v>
      </c>
      <c r="H1069" s="102"/>
      <c r="I1069" s="103">
        <v>3.73</v>
      </c>
      <c r="J1069" s="103"/>
      <c r="K1069" s="29">
        <v>20.14573</v>
      </c>
    </row>
    <row r="1070" spans="1:11" ht="15" customHeight="1">
      <c r="A1070" s="4"/>
      <c r="B1070" s="4"/>
      <c r="C1070" s="4"/>
      <c r="D1070" s="4"/>
      <c r="E1070" s="4"/>
      <c r="F1070" s="4"/>
      <c r="G1070" s="95" t="s">
        <v>433</v>
      </c>
      <c r="H1070" s="95"/>
      <c r="I1070" s="95"/>
      <c r="J1070" s="95"/>
      <c r="K1070" s="30">
        <v>47.45</v>
      </c>
    </row>
    <row r="1071" spans="1:11" ht="15" customHeight="1">
      <c r="A1071" s="94" t="s">
        <v>434</v>
      </c>
      <c r="B1071" s="94"/>
      <c r="C1071" s="94"/>
      <c r="D1071" s="99" t="s">
        <v>419</v>
      </c>
      <c r="E1071" s="99"/>
      <c r="F1071" s="25" t="s">
        <v>420</v>
      </c>
      <c r="G1071" s="99" t="s">
        <v>421</v>
      </c>
      <c r="H1071" s="99"/>
      <c r="I1071" s="99" t="s">
        <v>422</v>
      </c>
      <c r="J1071" s="99"/>
      <c r="K1071" s="25" t="s">
        <v>423</v>
      </c>
    </row>
    <row r="1072" spans="1:11" ht="21" customHeight="1">
      <c r="A1072" s="26" t="s">
        <v>1112</v>
      </c>
      <c r="B1072" s="100" t="s">
        <v>1113</v>
      </c>
      <c r="C1072" s="100"/>
      <c r="D1072" s="101" t="s">
        <v>21</v>
      </c>
      <c r="E1072" s="101"/>
      <c r="F1072" s="26" t="s">
        <v>216</v>
      </c>
      <c r="G1072" s="102">
        <v>1.387</v>
      </c>
      <c r="H1072" s="102"/>
      <c r="I1072" s="103">
        <v>23.69</v>
      </c>
      <c r="J1072" s="103"/>
      <c r="K1072" s="29">
        <v>32.858029999999999</v>
      </c>
    </row>
    <row r="1073" spans="1:11" ht="21" customHeight="1">
      <c r="A1073" s="26" t="s">
        <v>435</v>
      </c>
      <c r="B1073" s="100" t="s">
        <v>436</v>
      </c>
      <c r="C1073" s="100"/>
      <c r="D1073" s="101" t="s">
        <v>21</v>
      </c>
      <c r="E1073" s="101"/>
      <c r="F1073" s="26" t="s">
        <v>216</v>
      </c>
      <c r="G1073" s="102">
        <v>3.395</v>
      </c>
      <c r="H1073" s="102"/>
      <c r="I1073" s="103">
        <v>27.92</v>
      </c>
      <c r="J1073" s="103"/>
      <c r="K1073" s="29">
        <v>94.788399999999996</v>
      </c>
    </row>
    <row r="1074" spans="1:11" ht="18" customHeight="1">
      <c r="A1074" s="4"/>
      <c r="B1074" s="4"/>
      <c r="C1074" s="4"/>
      <c r="D1074" s="4"/>
      <c r="E1074" s="4"/>
      <c r="F1074" s="4"/>
      <c r="G1074" s="95" t="s">
        <v>439</v>
      </c>
      <c r="H1074" s="95"/>
      <c r="I1074" s="95"/>
      <c r="J1074" s="95"/>
      <c r="K1074" s="30">
        <v>127.65</v>
      </c>
    </row>
    <row r="1075" spans="1:11" ht="15" customHeight="1">
      <c r="A1075" s="4"/>
      <c r="B1075" s="4"/>
      <c r="C1075" s="4"/>
      <c r="D1075" s="4"/>
      <c r="E1075" s="4"/>
      <c r="F1075" s="4"/>
      <c r="G1075" s="96" t="s">
        <v>444</v>
      </c>
      <c r="H1075" s="96"/>
      <c r="I1075" s="96"/>
      <c r="J1075" s="96"/>
      <c r="K1075" s="9">
        <v>182.4</v>
      </c>
    </row>
    <row r="1076" spans="1:11" ht="9.9499999999999993" customHeight="1">
      <c r="A1076" s="4"/>
      <c r="B1076" s="4"/>
      <c r="C1076" s="4"/>
      <c r="D1076" s="4"/>
      <c r="E1076" s="4"/>
      <c r="F1076" s="4"/>
      <c r="G1076" s="92"/>
      <c r="H1076" s="92"/>
      <c r="I1076" s="92"/>
      <c r="J1076" s="92"/>
      <c r="K1076" s="92"/>
    </row>
    <row r="1077" spans="1:11" ht="20.100000000000001" customHeight="1">
      <c r="A1077" s="93" t="s">
        <v>1121</v>
      </c>
      <c r="B1077" s="93"/>
      <c r="C1077" s="93"/>
      <c r="D1077" s="93"/>
      <c r="E1077" s="93"/>
      <c r="F1077" s="93"/>
      <c r="G1077" s="93"/>
      <c r="H1077" s="93"/>
      <c r="I1077" s="93"/>
      <c r="J1077" s="93"/>
      <c r="K1077" s="93"/>
    </row>
    <row r="1078" spans="1:11" ht="12.95" customHeight="1">
      <c r="A1078" s="104" t="s">
        <v>1007</v>
      </c>
      <c r="B1078" s="104"/>
      <c r="C1078" s="104"/>
      <c r="D1078" s="105" t="s">
        <v>1008</v>
      </c>
      <c r="E1078" s="106" t="s">
        <v>1009</v>
      </c>
      <c r="F1078" s="106"/>
      <c r="G1078" s="106" t="s">
        <v>1010</v>
      </c>
      <c r="H1078" s="106"/>
      <c r="I1078" s="106"/>
      <c r="J1078" s="106"/>
      <c r="K1078" s="106" t="s">
        <v>1011</v>
      </c>
    </row>
    <row r="1079" spans="1:11" ht="12" customHeight="1">
      <c r="A1079" s="104"/>
      <c r="B1079" s="104"/>
      <c r="C1079" s="104"/>
      <c r="D1079" s="105"/>
      <c r="E1079" s="25" t="s">
        <v>1012</v>
      </c>
      <c r="F1079" s="25" t="s">
        <v>1013</v>
      </c>
      <c r="G1079" s="99" t="s">
        <v>1012</v>
      </c>
      <c r="H1079" s="99"/>
      <c r="I1079" s="99" t="s">
        <v>1013</v>
      </c>
      <c r="J1079" s="99"/>
      <c r="K1079" s="106"/>
    </row>
    <row r="1080" spans="1:11" ht="15" customHeight="1">
      <c r="A1080" s="11" t="s">
        <v>1122</v>
      </c>
      <c r="B1080" s="98" t="s">
        <v>1123</v>
      </c>
      <c r="C1080" s="98"/>
      <c r="D1080" s="32">
        <v>9.3719999999999998E-2</v>
      </c>
      <c r="E1080" s="33">
        <v>1</v>
      </c>
      <c r="F1080" s="33">
        <v>0</v>
      </c>
      <c r="G1080" s="107">
        <v>18.100300000000001</v>
      </c>
      <c r="H1080" s="107"/>
      <c r="I1080" s="107">
        <v>4.6351000000000004</v>
      </c>
      <c r="J1080" s="107"/>
      <c r="K1080" s="34">
        <v>1.6963601159999999</v>
      </c>
    </row>
    <row r="1081" spans="1:11" ht="15" customHeight="1">
      <c r="A1081" s="11" t="s">
        <v>1124</v>
      </c>
      <c r="B1081" s="98" t="s">
        <v>1125</v>
      </c>
      <c r="C1081" s="98"/>
      <c r="D1081" s="32">
        <v>9.3719999999999998E-2</v>
      </c>
      <c r="E1081" s="33">
        <v>1</v>
      </c>
      <c r="F1081" s="33">
        <v>0</v>
      </c>
      <c r="G1081" s="107">
        <v>28.1401</v>
      </c>
      <c r="H1081" s="107"/>
      <c r="I1081" s="107">
        <v>27.7806</v>
      </c>
      <c r="J1081" s="107"/>
      <c r="K1081" s="34">
        <v>2.6372901720000002</v>
      </c>
    </row>
    <row r="1082" spans="1:11" ht="15" customHeight="1">
      <c r="A1082" s="6"/>
      <c r="B1082" s="6"/>
      <c r="C1082" s="6"/>
      <c r="D1082" s="6"/>
      <c r="E1082" s="6"/>
      <c r="F1082" s="6"/>
      <c r="G1082" s="88" t="s">
        <v>1016</v>
      </c>
      <c r="H1082" s="88"/>
      <c r="I1082" s="88"/>
      <c r="J1082" s="88"/>
      <c r="K1082" s="35">
        <v>4.3337000000000003</v>
      </c>
    </row>
    <row r="1083" spans="1:11" ht="20.100000000000001" customHeight="1">
      <c r="A1083" s="97" t="s">
        <v>1023</v>
      </c>
      <c r="B1083" s="97"/>
      <c r="C1083" s="97"/>
      <c r="D1083" s="97"/>
      <c r="E1083" s="97"/>
      <c r="F1083" s="7" t="s">
        <v>420</v>
      </c>
      <c r="G1083" s="106" t="s">
        <v>663</v>
      </c>
      <c r="H1083" s="106"/>
      <c r="I1083" s="106" t="s">
        <v>1024</v>
      </c>
      <c r="J1083" s="106"/>
      <c r="K1083" s="7" t="s">
        <v>1011</v>
      </c>
    </row>
    <row r="1084" spans="1:11" ht="15" customHeight="1">
      <c r="A1084" s="11" t="s">
        <v>1126</v>
      </c>
      <c r="B1084" s="108" t="s">
        <v>1127</v>
      </c>
      <c r="C1084" s="108"/>
      <c r="D1084" s="108"/>
      <c r="E1084" s="108"/>
      <c r="F1084" s="11" t="s">
        <v>1027</v>
      </c>
      <c r="G1084" s="109">
        <v>0.9</v>
      </c>
      <c r="H1084" s="109"/>
      <c r="I1084" s="110">
        <v>22.1586</v>
      </c>
      <c r="J1084" s="110"/>
      <c r="K1084" s="12">
        <v>19.942740000000001</v>
      </c>
    </row>
    <row r="1085" spans="1:11" ht="15" customHeight="1">
      <c r="A1085" s="11" t="s">
        <v>1128</v>
      </c>
      <c r="B1085" s="108" t="s">
        <v>1129</v>
      </c>
      <c r="C1085" s="108"/>
      <c r="D1085" s="108"/>
      <c r="E1085" s="108"/>
      <c r="F1085" s="11" t="s">
        <v>1027</v>
      </c>
      <c r="G1085" s="109">
        <v>0.9</v>
      </c>
      <c r="H1085" s="109"/>
      <c r="I1085" s="110">
        <v>27.278099999999998</v>
      </c>
      <c r="J1085" s="110"/>
      <c r="K1085" s="12">
        <v>24.55029</v>
      </c>
    </row>
    <row r="1086" spans="1:11" ht="15" customHeight="1">
      <c r="A1086" s="6"/>
      <c r="B1086" s="6"/>
      <c r="C1086" s="6"/>
      <c r="D1086" s="6"/>
      <c r="E1086" s="6"/>
      <c r="F1086" s="6"/>
      <c r="G1086" s="88" t="s">
        <v>1028</v>
      </c>
      <c r="H1086" s="88"/>
      <c r="I1086" s="88"/>
      <c r="J1086" s="88"/>
      <c r="K1086" s="37">
        <v>44.493000000000002</v>
      </c>
    </row>
    <row r="1087" spans="1:11" ht="15" customHeight="1">
      <c r="A1087" s="4"/>
      <c r="B1087" s="4"/>
      <c r="C1087" s="4"/>
      <c r="D1087" s="4"/>
      <c r="E1087" s="4"/>
      <c r="F1087" s="4"/>
      <c r="G1087" s="96" t="s">
        <v>1017</v>
      </c>
      <c r="H1087" s="96"/>
      <c r="I1087" s="96"/>
      <c r="J1087" s="96"/>
      <c r="K1087" s="34">
        <v>48.826700000000002</v>
      </c>
    </row>
    <row r="1088" spans="1:11" ht="15" customHeight="1">
      <c r="A1088" s="4"/>
      <c r="B1088" s="4"/>
      <c r="C1088" s="4"/>
      <c r="D1088" s="4"/>
      <c r="E1088" s="4"/>
      <c r="F1088" s="4"/>
      <c r="G1088" s="96" t="s">
        <v>1018</v>
      </c>
      <c r="H1088" s="96"/>
      <c r="I1088" s="96"/>
      <c r="J1088" s="96"/>
      <c r="K1088" s="36">
        <v>1</v>
      </c>
    </row>
    <row r="1089" spans="1:11" ht="15" customHeight="1">
      <c r="A1089" s="4"/>
      <c r="B1089" s="4"/>
      <c r="C1089" s="4"/>
      <c r="D1089" s="4"/>
      <c r="E1089" s="4"/>
      <c r="F1089" s="4"/>
      <c r="G1089" s="96" t="s">
        <v>1019</v>
      </c>
      <c r="H1089" s="96"/>
      <c r="I1089" s="96"/>
      <c r="J1089" s="96"/>
      <c r="K1089" s="34">
        <v>48.826700000000002</v>
      </c>
    </row>
    <row r="1090" spans="1:11" ht="20.100000000000001" customHeight="1">
      <c r="A1090" s="97" t="s">
        <v>1040</v>
      </c>
      <c r="B1090" s="97"/>
      <c r="C1090" s="97"/>
      <c r="D1090" s="97"/>
      <c r="E1090" s="97"/>
      <c r="F1090" s="7" t="s">
        <v>420</v>
      </c>
      <c r="G1090" s="106" t="s">
        <v>663</v>
      </c>
      <c r="H1090" s="106"/>
      <c r="I1090" s="106" t="s">
        <v>1041</v>
      </c>
      <c r="J1090" s="106"/>
      <c r="K1090" s="7" t="s">
        <v>664</v>
      </c>
    </row>
    <row r="1091" spans="1:11" ht="15" customHeight="1">
      <c r="A1091" s="11" t="s">
        <v>1130</v>
      </c>
      <c r="B1091" s="98" t="s">
        <v>1131</v>
      </c>
      <c r="C1091" s="98"/>
      <c r="D1091" s="98"/>
      <c r="E1091" s="98"/>
      <c r="F1091" s="11" t="s">
        <v>1132</v>
      </c>
      <c r="G1091" s="109">
        <v>1.8519999999999998E-2</v>
      </c>
      <c r="H1091" s="109"/>
      <c r="I1091" s="111">
        <v>13.1387</v>
      </c>
      <c r="J1091" s="111"/>
      <c r="K1091" s="13">
        <v>0.243328724</v>
      </c>
    </row>
    <row r="1092" spans="1:11" ht="15" customHeight="1">
      <c r="A1092" s="11" t="s">
        <v>1133</v>
      </c>
      <c r="B1092" s="98" t="s">
        <v>1134</v>
      </c>
      <c r="C1092" s="98"/>
      <c r="D1092" s="98"/>
      <c r="E1092" s="98"/>
      <c r="F1092" s="11" t="s">
        <v>1044</v>
      </c>
      <c r="G1092" s="109">
        <v>2.3650000000000001E-2</v>
      </c>
      <c r="H1092" s="109"/>
      <c r="I1092" s="111">
        <v>15.094799999999999</v>
      </c>
      <c r="J1092" s="111"/>
      <c r="K1092" s="13">
        <v>0.35699202000000002</v>
      </c>
    </row>
    <row r="1093" spans="1:11" ht="15" customHeight="1">
      <c r="A1093" s="11" t="s">
        <v>1135</v>
      </c>
      <c r="B1093" s="98" t="s">
        <v>1136</v>
      </c>
      <c r="C1093" s="98"/>
      <c r="D1093" s="98"/>
      <c r="E1093" s="98"/>
      <c r="F1093" s="11" t="s">
        <v>519</v>
      </c>
      <c r="G1093" s="109">
        <v>1.21489</v>
      </c>
      <c r="H1093" s="109"/>
      <c r="I1093" s="111">
        <v>5.4050000000000002</v>
      </c>
      <c r="J1093" s="111"/>
      <c r="K1093" s="13">
        <v>6.5664804500000002</v>
      </c>
    </row>
    <row r="1094" spans="1:11" ht="15" customHeight="1">
      <c r="A1094" s="11" t="s">
        <v>1137</v>
      </c>
      <c r="B1094" s="98" t="s">
        <v>1138</v>
      </c>
      <c r="C1094" s="98"/>
      <c r="D1094" s="98"/>
      <c r="E1094" s="98"/>
      <c r="F1094" s="11" t="s">
        <v>670</v>
      </c>
      <c r="G1094" s="109">
        <v>0.40429999999999999</v>
      </c>
      <c r="H1094" s="109"/>
      <c r="I1094" s="111">
        <v>59.94</v>
      </c>
      <c r="J1094" s="111"/>
      <c r="K1094" s="13">
        <v>24.233741999999999</v>
      </c>
    </row>
    <row r="1095" spans="1:11" ht="15" customHeight="1">
      <c r="A1095" s="6"/>
      <c r="B1095" s="6"/>
      <c r="C1095" s="6"/>
      <c r="D1095" s="6"/>
      <c r="E1095" s="6"/>
      <c r="F1095" s="6"/>
      <c r="G1095" s="88" t="s">
        <v>1053</v>
      </c>
      <c r="H1095" s="88"/>
      <c r="I1095" s="88"/>
      <c r="J1095" s="88"/>
      <c r="K1095" s="9">
        <v>31.400500000000001</v>
      </c>
    </row>
    <row r="1096" spans="1:11" ht="15" customHeight="1">
      <c r="A1096" s="97" t="s">
        <v>1054</v>
      </c>
      <c r="B1096" s="97"/>
      <c r="C1096" s="97"/>
      <c r="D1096" s="25" t="s">
        <v>1055</v>
      </c>
      <c r="E1096" s="99" t="s">
        <v>1056</v>
      </c>
      <c r="F1096" s="99"/>
      <c r="G1096" s="99" t="s">
        <v>663</v>
      </c>
      <c r="H1096" s="99"/>
      <c r="I1096" s="99" t="s">
        <v>422</v>
      </c>
      <c r="J1096" s="99"/>
      <c r="K1096" s="25" t="s">
        <v>664</v>
      </c>
    </row>
    <row r="1097" spans="1:11" ht="20.100000000000001" customHeight="1">
      <c r="A1097" s="38" t="s">
        <v>1130</v>
      </c>
      <c r="B1097" s="112" t="s">
        <v>1139</v>
      </c>
      <c r="C1097" s="112"/>
      <c r="D1097" s="38" t="s">
        <v>1058</v>
      </c>
      <c r="E1097" s="113" t="s">
        <v>1059</v>
      </c>
      <c r="F1097" s="113"/>
      <c r="G1097" s="114">
        <v>2.0000000000000002E-5</v>
      </c>
      <c r="H1097" s="114"/>
      <c r="I1097" s="115">
        <v>32.75</v>
      </c>
      <c r="J1097" s="115"/>
      <c r="K1097" s="41">
        <v>6.5499999999999998E-4</v>
      </c>
    </row>
    <row r="1098" spans="1:11" ht="20.100000000000001" customHeight="1">
      <c r="A1098" s="38" t="s">
        <v>1133</v>
      </c>
      <c r="B1098" s="112" t="s">
        <v>1140</v>
      </c>
      <c r="C1098" s="112"/>
      <c r="D1098" s="38" t="s">
        <v>1058</v>
      </c>
      <c r="E1098" s="113" t="s">
        <v>1059</v>
      </c>
      <c r="F1098" s="113"/>
      <c r="G1098" s="114">
        <v>2.0000000000000002E-5</v>
      </c>
      <c r="H1098" s="114"/>
      <c r="I1098" s="115">
        <v>32.75</v>
      </c>
      <c r="J1098" s="115"/>
      <c r="K1098" s="41">
        <v>6.5499999999999998E-4</v>
      </c>
    </row>
    <row r="1099" spans="1:11" ht="20.100000000000001" customHeight="1">
      <c r="A1099" s="38" t="s">
        <v>1135</v>
      </c>
      <c r="B1099" s="112" t="s">
        <v>1141</v>
      </c>
      <c r="C1099" s="112"/>
      <c r="D1099" s="38" t="s">
        <v>1058</v>
      </c>
      <c r="E1099" s="113" t="s">
        <v>1059</v>
      </c>
      <c r="F1099" s="113"/>
      <c r="G1099" s="114">
        <v>3.0400000000000002E-3</v>
      </c>
      <c r="H1099" s="114"/>
      <c r="I1099" s="115">
        <v>32.75</v>
      </c>
      <c r="J1099" s="115"/>
      <c r="K1099" s="41">
        <v>9.9559999999999996E-2</v>
      </c>
    </row>
    <row r="1100" spans="1:11" ht="20.100000000000001" customHeight="1">
      <c r="A1100" s="38" t="s">
        <v>1137</v>
      </c>
      <c r="B1100" s="112" t="s">
        <v>1142</v>
      </c>
      <c r="C1100" s="112"/>
      <c r="D1100" s="38" t="s">
        <v>1058</v>
      </c>
      <c r="E1100" s="113" t="s">
        <v>1059</v>
      </c>
      <c r="F1100" s="113"/>
      <c r="G1100" s="114">
        <v>1.0109999999999999E-2</v>
      </c>
      <c r="H1100" s="114"/>
      <c r="I1100" s="115">
        <v>32.75</v>
      </c>
      <c r="J1100" s="115"/>
      <c r="K1100" s="41">
        <v>0.33110250000000002</v>
      </c>
    </row>
    <row r="1101" spans="1:11" ht="15" customHeight="1">
      <c r="A1101" s="6"/>
      <c r="B1101" s="6"/>
      <c r="C1101" s="6"/>
      <c r="D1101" s="6"/>
      <c r="E1101" s="6"/>
      <c r="F1101" s="6"/>
      <c r="G1101" s="88" t="s">
        <v>1065</v>
      </c>
      <c r="H1101" s="88"/>
      <c r="I1101" s="88"/>
      <c r="J1101" s="88"/>
      <c r="K1101" s="13">
        <v>0.43209999999999998</v>
      </c>
    </row>
    <row r="1102" spans="1:11" ht="12.95" customHeight="1">
      <c r="A1102" s="97" t="s">
        <v>1066</v>
      </c>
      <c r="B1102" s="97"/>
      <c r="C1102" s="99" t="s">
        <v>34</v>
      </c>
      <c r="D1102" s="99" t="s">
        <v>230</v>
      </c>
      <c r="E1102" s="99" t="s">
        <v>1067</v>
      </c>
      <c r="F1102" s="99"/>
      <c r="G1102" s="99" t="s">
        <v>1068</v>
      </c>
      <c r="H1102" s="99"/>
      <c r="I1102" s="99" t="s">
        <v>1069</v>
      </c>
      <c r="J1102" s="99"/>
      <c r="K1102" s="99" t="s">
        <v>664</v>
      </c>
    </row>
    <row r="1103" spans="1:11" ht="12" customHeight="1">
      <c r="A1103" s="97"/>
      <c r="B1103" s="97"/>
      <c r="C1103" s="99"/>
      <c r="D1103" s="99"/>
      <c r="E1103" s="25" t="s">
        <v>1070</v>
      </c>
      <c r="F1103" s="25" t="s">
        <v>1071</v>
      </c>
      <c r="G1103" s="25" t="s">
        <v>1070</v>
      </c>
      <c r="H1103" s="25" t="s">
        <v>1071</v>
      </c>
      <c r="I1103" s="25" t="s">
        <v>1070</v>
      </c>
      <c r="J1103" s="25" t="s">
        <v>1071</v>
      </c>
      <c r="K1103" s="99"/>
    </row>
    <row r="1104" spans="1:11" ht="20.100000000000001" customHeight="1">
      <c r="A1104" s="38" t="s">
        <v>1130</v>
      </c>
      <c r="B1104" s="39" t="s">
        <v>1139</v>
      </c>
      <c r="C1104" s="38" t="s">
        <v>1072</v>
      </c>
      <c r="D1104" s="40">
        <v>2.0000000000000002E-5</v>
      </c>
      <c r="E1104" s="42">
        <v>0</v>
      </c>
      <c r="F1104" s="41">
        <v>1.04</v>
      </c>
      <c r="G1104" s="42">
        <v>0</v>
      </c>
      <c r="H1104" s="41">
        <v>0.83</v>
      </c>
      <c r="I1104" s="42">
        <v>0</v>
      </c>
      <c r="J1104" s="41">
        <v>0.68</v>
      </c>
      <c r="K1104" s="41">
        <v>0</v>
      </c>
    </row>
    <row r="1105" spans="1:11" ht="20.100000000000001" customHeight="1">
      <c r="A1105" s="38" t="s">
        <v>1133</v>
      </c>
      <c r="B1105" s="39" t="s">
        <v>1140</v>
      </c>
      <c r="C1105" s="38" t="s">
        <v>1072</v>
      </c>
      <c r="D1105" s="40">
        <v>2.0000000000000002E-5</v>
      </c>
      <c r="E1105" s="42">
        <v>0</v>
      </c>
      <c r="F1105" s="41">
        <v>1.04</v>
      </c>
      <c r="G1105" s="42">
        <v>0</v>
      </c>
      <c r="H1105" s="41">
        <v>0.83</v>
      </c>
      <c r="I1105" s="42">
        <v>0</v>
      </c>
      <c r="J1105" s="41">
        <v>0.68</v>
      </c>
      <c r="K1105" s="41">
        <v>0</v>
      </c>
    </row>
    <row r="1106" spans="1:11" ht="20.100000000000001" customHeight="1">
      <c r="A1106" s="38" t="s">
        <v>1135</v>
      </c>
      <c r="B1106" s="39" t="s">
        <v>1141</v>
      </c>
      <c r="C1106" s="38" t="s">
        <v>1072</v>
      </c>
      <c r="D1106" s="40">
        <v>3.0400000000000002E-3</v>
      </c>
      <c r="E1106" s="42">
        <v>0</v>
      </c>
      <c r="F1106" s="41">
        <v>1.04</v>
      </c>
      <c r="G1106" s="42">
        <v>0</v>
      </c>
      <c r="H1106" s="41">
        <v>0.83</v>
      </c>
      <c r="I1106" s="42">
        <v>0</v>
      </c>
      <c r="J1106" s="41">
        <v>0.68</v>
      </c>
      <c r="K1106" s="41">
        <v>0</v>
      </c>
    </row>
    <row r="1107" spans="1:11" ht="20.100000000000001" customHeight="1">
      <c r="A1107" s="38" t="s">
        <v>1137</v>
      </c>
      <c r="B1107" s="39" t="s">
        <v>1142</v>
      </c>
      <c r="C1107" s="38" t="s">
        <v>1072</v>
      </c>
      <c r="D1107" s="40">
        <v>1.0109999999999999E-2</v>
      </c>
      <c r="E1107" s="42">
        <v>0</v>
      </c>
      <c r="F1107" s="41">
        <v>1.04</v>
      </c>
      <c r="G1107" s="42">
        <v>0</v>
      </c>
      <c r="H1107" s="41">
        <v>0.83</v>
      </c>
      <c r="I1107" s="42">
        <v>0</v>
      </c>
      <c r="J1107" s="41">
        <v>0.68</v>
      </c>
      <c r="K1107" s="41">
        <v>0</v>
      </c>
    </row>
    <row r="1108" spans="1:11" ht="15" customHeight="1">
      <c r="A1108" s="6"/>
      <c r="B1108" s="6"/>
      <c r="C1108" s="6"/>
      <c r="D1108" s="6"/>
      <c r="E1108" s="6"/>
      <c r="F1108" s="6"/>
      <c r="G1108" s="88" t="s">
        <v>1073</v>
      </c>
      <c r="H1108" s="88"/>
      <c r="I1108" s="88"/>
      <c r="J1108" s="88"/>
      <c r="K1108" s="13">
        <v>0</v>
      </c>
    </row>
    <row r="1109" spans="1:11" ht="15" customHeight="1">
      <c r="A1109" s="4"/>
      <c r="B1109" s="4"/>
      <c r="C1109" s="4"/>
      <c r="D1109" s="4"/>
      <c r="E1109" s="4"/>
      <c r="F1109" s="4"/>
      <c r="G1109" s="96" t="s">
        <v>672</v>
      </c>
      <c r="H1109" s="96"/>
      <c r="I1109" s="96"/>
      <c r="J1109" s="96"/>
      <c r="K1109" s="13">
        <v>80.659300000000002</v>
      </c>
    </row>
    <row r="1110" spans="1:11" ht="15" customHeight="1">
      <c r="A1110" s="4"/>
      <c r="B1110" s="4"/>
      <c r="C1110" s="4"/>
      <c r="D1110" s="4"/>
      <c r="E1110" s="4"/>
      <c r="F1110" s="4"/>
      <c r="G1110" s="96" t="s">
        <v>444</v>
      </c>
      <c r="H1110" s="96"/>
      <c r="I1110" s="96"/>
      <c r="J1110" s="96"/>
      <c r="K1110" s="9">
        <v>80.66</v>
      </c>
    </row>
    <row r="1111" spans="1:11" ht="9.9499999999999993" customHeight="1">
      <c r="A1111" s="4"/>
      <c r="B1111" s="4"/>
      <c r="C1111" s="4"/>
      <c r="D1111" s="4"/>
      <c r="E1111" s="4"/>
      <c r="F1111" s="4"/>
      <c r="G1111" s="92"/>
      <c r="H1111" s="92"/>
      <c r="I1111" s="92"/>
      <c r="J1111" s="92"/>
      <c r="K1111" s="92"/>
    </row>
    <row r="1112" spans="1:11" ht="20.100000000000001" customHeight="1">
      <c r="A1112" s="93" t="s">
        <v>1143</v>
      </c>
      <c r="B1112" s="93"/>
      <c r="C1112" s="93"/>
      <c r="D1112" s="93"/>
      <c r="E1112" s="93"/>
      <c r="F1112" s="93"/>
      <c r="G1112" s="93"/>
      <c r="H1112" s="93"/>
      <c r="I1112" s="93"/>
      <c r="J1112" s="93"/>
      <c r="K1112" s="93"/>
    </row>
    <row r="1113" spans="1:11" ht="15" customHeight="1">
      <c r="A1113" s="94" t="s">
        <v>471</v>
      </c>
      <c r="B1113" s="94"/>
      <c r="C1113" s="94"/>
      <c r="D1113" s="99" t="s">
        <v>419</v>
      </c>
      <c r="E1113" s="99"/>
      <c r="F1113" s="25" t="s">
        <v>420</v>
      </c>
      <c r="G1113" s="99" t="s">
        <v>421</v>
      </c>
      <c r="H1113" s="99"/>
      <c r="I1113" s="99" t="s">
        <v>422</v>
      </c>
      <c r="J1113" s="99"/>
      <c r="K1113" s="25" t="s">
        <v>423</v>
      </c>
    </row>
    <row r="1114" spans="1:11" ht="38.1" customHeight="1">
      <c r="A1114" s="26" t="s">
        <v>747</v>
      </c>
      <c r="B1114" s="100" t="s">
        <v>748</v>
      </c>
      <c r="C1114" s="100"/>
      <c r="D1114" s="101" t="s">
        <v>21</v>
      </c>
      <c r="E1114" s="101"/>
      <c r="F1114" s="26" t="s">
        <v>474</v>
      </c>
      <c r="G1114" s="102">
        <v>0.49309999999999998</v>
      </c>
      <c r="H1114" s="102"/>
      <c r="I1114" s="103">
        <v>0.44</v>
      </c>
      <c r="J1114" s="103"/>
      <c r="K1114" s="29">
        <v>0.21696399999999999</v>
      </c>
    </row>
    <row r="1115" spans="1:11" ht="38.1" customHeight="1">
      <c r="A1115" s="26" t="s">
        <v>749</v>
      </c>
      <c r="B1115" s="100" t="s">
        <v>750</v>
      </c>
      <c r="C1115" s="100"/>
      <c r="D1115" s="101" t="s">
        <v>21</v>
      </c>
      <c r="E1115" s="101"/>
      <c r="F1115" s="26" t="s">
        <v>477</v>
      </c>
      <c r="G1115" s="102">
        <v>1.1137999999999999</v>
      </c>
      <c r="H1115" s="102"/>
      <c r="I1115" s="103">
        <v>2.0499999999999998</v>
      </c>
      <c r="J1115" s="103"/>
      <c r="K1115" s="29">
        <v>2.28329</v>
      </c>
    </row>
    <row r="1116" spans="1:11" ht="18" customHeight="1">
      <c r="A1116" s="4"/>
      <c r="B1116" s="4"/>
      <c r="C1116" s="4"/>
      <c r="D1116" s="4"/>
      <c r="E1116" s="4"/>
      <c r="F1116" s="4"/>
      <c r="G1116" s="95" t="s">
        <v>486</v>
      </c>
      <c r="H1116" s="95"/>
      <c r="I1116" s="95"/>
      <c r="J1116" s="95"/>
      <c r="K1116" s="30">
        <v>2.5</v>
      </c>
    </row>
    <row r="1117" spans="1:11" ht="15" customHeight="1">
      <c r="A1117" s="94" t="s">
        <v>418</v>
      </c>
      <c r="B1117" s="94"/>
      <c r="C1117" s="94"/>
      <c r="D1117" s="99" t="s">
        <v>419</v>
      </c>
      <c r="E1117" s="99"/>
      <c r="F1117" s="25" t="s">
        <v>420</v>
      </c>
      <c r="G1117" s="99" t="s">
        <v>421</v>
      </c>
      <c r="H1117" s="99"/>
      <c r="I1117" s="99" t="s">
        <v>422</v>
      </c>
      <c r="J1117" s="99"/>
      <c r="K1117" s="25" t="s">
        <v>423</v>
      </c>
    </row>
    <row r="1118" spans="1:11" ht="21" customHeight="1">
      <c r="A1118" s="26" t="s">
        <v>497</v>
      </c>
      <c r="B1118" s="100" t="s">
        <v>498</v>
      </c>
      <c r="C1118" s="100"/>
      <c r="D1118" s="101" t="s">
        <v>21</v>
      </c>
      <c r="E1118" s="101"/>
      <c r="F1118" s="26" t="s">
        <v>47</v>
      </c>
      <c r="G1118" s="102">
        <v>0.63019999999999998</v>
      </c>
      <c r="H1118" s="102"/>
      <c r="I1118" s="103">
        <v>131.69</v>
      </c>
      <c r="J1118" s="103"/>
      <c r="K1118" s="29">
        <v>82.991038000000003</v>
      </c>
    </row>
    <row r="1119" spans="1:11" ht="15" customHeight="1">
      <c r="A1119" s="26" t="s">
        <v>589</v>
      </c>
      <c r="B1119" s="100" t="s">
        <v>590</v>
      </c>
      <c r="C1119" s="100"/>
      <c r="D1119" s="101" t="s">
        <v>21</v>
      </c>
      <c r="E1119" s="101"/>
      <c r="F1119" s="26" t="s">
        <v>428</v>
      </c>
      <c r="G1119" s="102">
        <v>15.125500000000001</v>
      </c>
      <c r="H1119" s="102"/>
      <c r="I1119" s="103">
        <v>1.6</v>
      </c>
      <c r="J1119" s="103"/>
      <c r="K1119" s="29">
        <v>24.200800000000001</v>
      </c>
    </row>
    <row r="1120" spans="1:11" ht="15" customHeight="1">
      <c r="A1120" s="26" t="s">
        <v>514</v>
      </c>
      <c r="B1120" s="100" t="s">
        <v>515</v>
      </c>
      <c r="C1120" s="100"/>
      <c r="D1120" s="101" t="s">
        <v>21</v>
      </c>
      <c r="E1120" s="101"/>
      <c r="F1120" s="26" t="s">
        <v>428</v>
      </c>
      <c r="G1120" s="102">
        <v>420.15269999999998</v>
      </c>
      <c r="H1120" s="102"/>
      <c r="I1120" s="103">
        <v>0.7</v>
      </c>
      <c r="J1120" s="103"/>
      <c r="K1120" s="29">
        <v>294.10689000000002</v>
      </c>
    </row>
    <row r="1121" spans="1:11" ht="21" customHeight="1">
      <c r="A1121" s="26" t="s">
        <v>632</v>
      </c>
      <c r="B1121" s="100" t="s">
        <v>633</v>
      </c>
      <c r="C1121" s="100"/>
      <c r="D1121" s="101" t="s">
        <v>21</v>
      </c>
      <c r="E1121" s="101"/>
      <c r="F1121" s="26" t="s">
        <v>47</v>
      </c>
      <c r="G1121" s="102">
        <v>0.58819999999999995</v>
      </c>
      <c r="H1121" s="102"/>
      <c r="I1121" s="103">
        <v>116.15</v>
      </c>
      <c r="J1121" s="103"/>
      <c r="K1121" s="29">
        <v>68.319429999999997</v>
      </c>
    </row>
    <row r="1122" spans="1:11" ht="15" customHeight="1">
      <c r="A1122" s="4"/>
      <c r="B1122" s="4"/>
      <c r="C1122" s="4"/>
      <c r="D1122" s="4"/>
      <c r="E1122" s="4"/>
      <c r="F1122" s="4"/>
      <c r="G1122" s="95" t="s">
        <v>433</v>
      </c>
      <c r="H1122" s="95"/>
      <c r="I1122" s="95"/>
      <c r="J1122" s="95"/>
      <c r="K1122" s="30">
        <v>469.62</v>
      </c>
    </row>
    <row r="1123" spans="1:11" ht="15" customHeight="1">
      <c r="A1123" s="94" t="s">
        <v>434</v>
      </c>
      <c r="B1123" s="94"/>
      <c r="C1123" s="94"/>
      <c r="D1123" s="99" t="s">
        <v>419</v>
      </c>
      <c r="E1123" s="99"/>
      <c r="F1123" s="25" t="s">
        <v>420</v>
      </c>
      <c r="G1123" s="99" t="s">
        <v>421</v>
      </c>
      <c r="H1123" s="99"/>
      <c r="I1123" s="99" t="s">
        <v>422</v>
      </c>
      <c r="J1123" s="99"/>
      <c r="K1123" s="25" t="s">
        <v>423</v>
      </c>
    </row>
    <row r="1124" spans="1:11" ht="21" customHeight="1">
      <c r="A1124" s="26" t="s">
        <v>751</v>
      </c>
      <c r="B1124" s="100" t="s">
        <v>752</v>
      </c>
      <c r="C1124" s="100"/>
      <c r="D1124" s="101" t="s">
        <v>21</v>
      </c>
      <c r="E1124" s="101"/>
      <c r="F1124" s="26" t="s">
        <v>216</v>
      </c>
      <c r="G1124" s="102">
        <v>1.6069</v>
      </c>
      <c r="H1124" s="102"/>
      <c r="I1124" s="103">
        <v>21.49</v>
      </c>
      <c r="J1124" s="103"/>
      <c r="K1124" s="29">
        <v>34.532280999999998</v>
      </c>
    </row>
    <row r="1125" spans="1:11" ht="15" customHeight="1">
      <c r="A1125" s="26" t="s">
        <v>437</v>
      </c>
      <c r="B1125" s="100" t="s">
        <v>438</v>
      </c>
      <c r="C1125" s="100"/>
      <c r="D1125" s="101" t="s">
        <v>21</v>
      </c>
      <c r="E1125" s="101"/>
      <c r="F1125" s="26" t="s">
        <v>216</v>
      </c>
      <c r="G1125" s="102">
        <v>2.5491999999999999</v>
      </c>
      <c r="H1125" s="102"/>
      <c r="I1125" s="103">
        <v>22.95</v>
      </c>
      <c r="J1125" s="103"/>
      <c r="K1125" s="29">
        <v>58.50414</v>
      </c>
    </row>
    <row r="1126" spans="1:11" ht="18" customHeight="1">
      <c r="A1126" s="4"/>
      <c r="B1126" s="4"/>
      <c r="C1126" s="4"/>
      <c r="D1126" s="4"/>
      <c r="E1126" s="4"/>
      <c r="F1126" s="4"/>
      <c r="G1126" s="95" t="s">
        <v>439</v>
      </c>
      <c r="H1126" s="95"/>
      <c r="I1126" s="95"/>
      <c r="J1126" s="95"/>
      <c r="K1126" s="30">
        <v>93.03</v>
      </c>
    </row>
    <row r="1127" spans="1:11" ht="15" customHeight="1">
      <c r="A1127" s="4"/>
      <c r="B1127" s="4"/>
      <c r="C1127" s="4"/>
      <c r="D1127" s="4"/>
      <c r="E1127" s="4"/>
      <c r="F1127" s="4"/>
      <c r="G1127" s="96" t="s">
        <v>444</v>
      </c>
      <c r="H1127" s="96"/>
      <c r="I1127" s="96"/>
      <c r="J1127" s="96"/>
      <c r="K1127" s="9">
        <v>565.12</v>
      </c>
    </row>
    <row r="1128" spans="1:11" ht="9.9499999999999993" customHeight="1">
      <c r="A1128" s="4"/>
      <c r="B1128" s="4"/>
      <c r="C1128" s="4"/>
      <c r="D1128" s="4"/>
      <c r="E1128" s="4"/>
      <c r="F1128" s="4"/>
      <c r="G1128" s="92"/>
      <c r="H1128" s="92"/>
      <c r="I1128" s="92"/>
      <c r="J1128" s="92"/>
      <c r="K1128" s="92"/>
    </row>
    <row r="1129" spans="1:11" ht="20.100000000000001" customHeight="1">
      <c r="A1129" s="93" t="s">
        <v>1144</v>
      </c>
      <c r="B1129" s="93"/>
      <c r="C1129" s="93"/>
      <c r="D1129" s="93"/>
      <c r="E1129" s="93"/>
      <c r="F1129" s="93"/>
      <c r="G1129" s="93"/>
      <c r="H1129" s="93"/>
      <c r="I1129" s="93"/>
      <c r="J1129" s="93"/>
      <c r="K1129" s="93"/>
    </row>
    <row r="1130" spans="1:11" ht="15" customHeight="1">
      <c r="A1130" s="94" t="s">
        <v>434</v>
      </c>
      <c r="B1130" s="94"/>
      <c r="C1130" s="94"/>
      <c r="D1130" s="99" t="s">
        <v>419</v>
      </c>
      <c r="E1130" s="99"/>
      <c r="F1130" s="25" t="s">
        <v>420</v>
      </c>
      <c r="G1130" s="99" t="s">
        <v>421</v>
      </c>
      <c r="H1130" s="99"/>
      <c r="I1130" s="99" t="s">
        <v>422</v>
      </c>
      <c r="J1130" s="99"/>
      <c r="K1130" s="25" t="s">
        <v>423</v>
      </c>
    </row>
    <row r="1131" spans="1:11" ht="15" customHeight="1">
      <c r="A1131" s="26" t="s">
        <v>510</v>
      </c>
      <c r="B1131" s="100" t="s">
        <v>511</v>
      </c>
      <c r="C1131" s="100"/>
      <c r="D1131" s="101" t="s">
        <v>21</v>
      </c>
      <c r="E1131" s="101"/>
      <c r="F1131" s="26" t="s">
        <v>216</v>
      </c>
      <c r="G1131" s="102">
        <v>7.4147999999999996</v>
      </c>
      <c r="H1131" s="102"/>
      <c r="I1131" s="103">
        <v>28.34</v>
      </c>
      <c r="J1131" s="103"/>
      <c r="K1131" s="29">
        <v>210.13543200000001</v>
      </c>
    </row>
    <row r="1132" spans="1:11" ht="15" customHeight="1">
      <c r="A1132" s="26" t="s">
        <v>437</v>
      </c>
      <c r="B1132" s="100" t="s">
        <v>438</v>
      </c>
      <c r="C1132" s="100"/>
      <c r="D1132" s="101" t="s">
        <v>21</v>
      </c>
      <c r="E1132" s="101"/>
      <c r="F1132" s="26" t="s">
        <v>216</v>
      </c>
      <c r="G1132" s="102">
        <v>4.9432</v>
      </c>
      <c r="H1132" s="102"/>
      <c r="I1132" s="103">
        <v>22.95</v>
      </c>
      <c r="J1132" s="103"/>
      <c r="K1132" s="29">
        <v>113.44644</v>
      </c>
    </row>
    <row r="1133" spans="1:11" ht="18" customHeight="1">
      <c r="A1133" s="4"/>
      <c r="B1133" s="4"/>
      <c r="C1133" s="4"/>
      <c r="D1133" s="4"/>
      <c r="E1133" s="4"/>
      <c r="F1133" s="4"/>
      <c r="G1133" s="95" t="s">
        <v>439</v>
      </c>
      <c r="H1133" s="95"/>
      <c r="I1133" s="95"/>
      <c r="J1133" s="95"/>
      <c r="K1133" s="30">
        <v>323.58999999999997</v>
      </c>
    </row>
    <row r="1134" spans="1:11" ht="15" customHeight="1">
      <c r="A1134" s="94" t="s">
        <v>440</v>
      </c>
      <c r="B1134" s="94"/>
      <c r="C1134" s="94"/>
      <c r="D1134" s="99" t="s">
        <v>419</v>
      </c>
      <c r="E1134" s="99"/>
      <c r="F1134" s="25" t="s">
        <v>420</v>
      </c>
      <c r="G1134" s="99" t="s">
        <v>421</v>
      </c>
      <c r="H1134" s="99"/>
      <c r="I1134" s="99" t="s">
        <v>422</v>
      </c>
      <c r="J1134" s="99"/>
      <c r="K1134" s="25" t="s">
        <v>423</v>
      </c>
    </row>
    <row r="1135" spans="1:11" ht="29.1" customHeight="1">
      <c r="A1135" s="26" t="s">
        <v>1145</v>
      </c>
      <c r="B1135" s="100" t="s">
        <v>1146</v>
      </c>
      <c r="C1135" s="100"/>
      <c r="D1135" s="101" t="s">
        <v>21</v>
      </c>
      <c r="E1135" s="101"/>
      <c r="F1135" s="26" t="s">
        <v>47</v>
      </c>
      <c r="G1135" s="102">
        <v>1.2030000000000001</v>
      </c>
      <c r="H1135" s="102"/>
      <c r="I1135" s="103">
        <v>565.12</v>
      </c>
      <c r="J1135" s="103"/>
      <c r="K1135" s="29">
        <v>679.83936000000006</v>
      </c>
    </row>
    <row r="1136" spans="1:11" ht="15" customHeight="1">
      <c r="A1136" s="4"/>
      <c r="B1136" s="4"/>
      <c r="C1136" s="4"/>
      <c r="D1136" s="4"/>
      <c r="E1136" s="4"/>
      <c r="F1136" s="4"/>
      <c r="G1136" s="95" t="s">
        <v>443</v>
      </c>
      <c r="H1136" s="95"/>
      <c r="I1136" s="95"/>
      <c r="J1136" s="95"/>
      <c r="K1136" s="30">
        <v>679.84</v>
      </c>
    </row>
    <row r="1137" spans="1:11" ht="15" customHeight="1">
      <c r="A1137" s="4"/>
      <c r="B1137" s="4"/>
      <c r="C1137" s="4"/>
      <c r="D1137" s="4"/>
      <c r="E1137" s="4"/>
      <c r="F1137" s="4"/>
      <c r="G1137" s="96" t="s">
        <v>444</v>
      </c>
      <c r="H1137" s="96"/>
      <c r="I1137" s="96"/>
      <c r="J1137" s="96"/>
      <c r="K1137" s="9">
        <v>1003.4</v>
      </c>
    </row>
    <row r="1138" spans="1:11" ht="9.9499999999999993" customHeight="1">
      <c r="A1138" s="4"/>
      <c r="B1138" s="4"/>
      <c r="C1138" s="4"/>
      <c r="D1138" s="4"/>
      <c r="E1138" s="4"/>
      <c r="F1138" s="4"/>
      <c r="G1138" s="92"/>
      <c r="H1138" s="92"/>
      <c r="I1138" s="92"/>
      <c r="J1138" s="92"/>
      <c r="K1138" s="92"/>
    </row>
    <row r="1139" spans="1:11" ht="20.100000000000001" customHeight="1">
      <c r="A1139" s="93" t="s">
        <v>1147</v>
      </c>
      <c r="B1139" s="93"/>
      <c r="C1139" s="93"/>
      <c r="D1139" s="93"/>
      <c r="E1139" s="93"/>
      <c r="F1139" s="93"/>
      <c r="G1139" s="93"/>
      <c r="H1139" s="93"/>
      <c r="I1139" s="93"/>
      <c r="J1139" s="93"/>
      <c r="K1139" s="93"/>
    </row>
    <row r="1140" spans="1:11" ht="15" customHeight="1">
      <c r="A1140" s="94" t="s">
        <v>434</v>
      </c>
      <c r="B1140" s="94"/>
      <c r="C1140" s="94"/>
      <c r="D1140" s="99" t="s">
        <v>419</v>
      </c>
      <c r="E1140" s="99"/>
      <c r="F1140" s="25" t="s">
        <v>420</v>
      </c>
      <c r="G1140" s="99" t="s">
        <v>421</v>
      </c>
      <c r="H1140" s="99"/>
      <c r="I1140" s="99" t="s">
        <v>422</v>
      </c>
      <c r="J1140" s="99"/>
      <c r="K1140" s="25" t="s">
        <v>423</v>
      </c>
    </row>
    <row r="1141" spans="1:11" ht="15" customHeight="1">
      <c r="A1141" s="26" t="s">
        <v>510</v>
      </c>
      <c r="B1141" s="100" t="s">
        <v>511</v>
      </c>
      <c r="C1141" s="100"/>
      <c r="D1141" s="101" t="s">
        <v>21</v>
      </c>
      <c r="E1141" s="101"/>
      <c r="F1141" s="26" t="s">
        <v>216</v>
      </c>
      <c r="G1141" s="102">
        <v>8.2972999999999999</v>
      </c>
      <c r="H1141" s="102"/>
      <c r="I1141" s="103">
        <v>28.34</v>
      </c>
      <c r="J1141" s="103"/>
      <c r="K1141" s="29">
        <v>235.14548199999999</v>
      </c>
    </row>
    <row r="1142" spans="1:11" ht="15" customHeight="1">
      <c r="A1142" s="26" t="s">
        <v>437</v>
      </c>
      <c r="B1142" s="100" t="s">
        <v>438</v>
      </c>
      <c r="C1142" s="100"/>
      <c r="D1142" s="101" t="s">
        <v>21</v>
      </c>
      <c r="E1142" s="101"/>
      <c r="F1142" s="26" t="s">
        <v>216</v>
      </c>
      <c r="G1142" s="102">
        <v>5.5315000000000003</v>
      </c>
      <c r="H1142" s="102"/>
      <c r="I1142" s="103">
        <v>22.95</v>
      </c>
      <c r="J1142" s="103"/>
      <c r="K1142" s="29">
        <v>126.947925</v>
      </c>
    </row>
    <row r="1143" spans="1:11" ht="18" customHeight="1">
      <c r="A1143" s="4"/>
      <c r="B1143" s="4"/>
      <c r="C1143" s="4"/>
      <c r="D1143" s="4"/>
      <c r="E1143" s="4"/>
      <c r="F1143" s="4"/>
      <c r="G1143" s="95" t="s">
        <v>439</v>
      </c>
      <c r="H1143" s="95"/>
      <c r="I1143" s="95"/>
      <c r="J1143" s="95"/>
      <c r="K1143" s="30">
        <v>362.1</v>
      </c>
    </row>
    <row r="1144" spans="1:11" ht="15" customHeight="1">
      <c r="A1144" s="94" t="s">
        <v>440</v>
      </c>
      <c r="B1144" s="94"/>
      <c r="C1144" s="94"/>
      <c r="D1144" s="99" t="s">
        <v>419</v>
      </c>
      <c r="E1144" s="99"/>
      <c r="F1144" s="25" t="s">
        <v>420</v>
      </c>
      <c r="G1144" s="99" t="s">
        <v>421</v>
      </c>
      <c r="H1144" s="99"/>
      <c r="I1144" s="99" t="s">
        <v>422</v>
      </c>
      <c r="J1144" s="99"/>
      <c r="K1144" s="25" t="s">
        <v>423</v>
      </c>
    </row>
    <row r="1145" spans="1:11" ht="29.1" customHeight="1">
      <c r="A1145" s="26" t="s">
        <v>1145</v>
      </c>
      <c r="B1145" s="100" t="s">
        <v>1146</v>
      </c>
      <c r="C1145" s="100"/>
      <c r="D1145" s="101" t="s">
        <v>21</v>
      </c>
      <c r="E1145" s="101"/>
      <c r="F1145" s="26" t="s">
        <v>47</v>
      </c>
      <c r="G1145" s="102">
        <v>1.2030000000000001</v>
      </c>
      <c r="H1145" s="102"/>
      <c r="I1145" s="103">
        <v>565.12</v>
      </c>
      <c r="J1145" s="103"/>
      <c r="K1145" s="29">
        <v>679.83936000000006</v>
      </c>
    </row>
    <row r="1146" spans="1:11" ht="15" customHeight="1">
      <c r="A1146" s="4"/>
      <c r="B1146" s="4"/>
      <c r="C1146" s="4"/>
      <c r="D1146" s="4"/>
      <c r="E1146" s="4"/>
      <c r="F1146" s="4"/>
      <c r="G1146" s="95" t="s">
        <v>443</v>
      </c>
      <c r="H1146" s="95"/>
      <c r="I1146" s="95"/>
      <c r="J1146" s="95"/>
      <c r="K1146" s="30">
        <v>679.84</v>
      </c>
    </row>
    <row r="1147" spans="1:11" ht="15" customHeight="1">
      <c r="A1147" s="4"/>
      <c r="B1147" s="4"/>
      <c r="C1147" s="4"/>
      <c r="D1147" s="4"/>
      <c r="E1147" s="4"/>
      <c r="F1147" s="4"/>
      <c r="G1147" s="96" t="s">
        <v>444</v>
      </c>
      <c r="H1147" s="96"/>
      <c r="I1147" s="96"/>
      <c r="J1147" s="96"/>
      <c r="K1147" s="9">
        <v>1041.9100000000001</v>
      </c>
    </row>
    <row r="1148" spans="1:11" ht="9.9499999999999993" customHeight="1">
      <c r="A1148" s="4"/>
      <c r="B1148" s="4"/>
      <c r="C1148" s="4"/>
      <c r="D1148" s="4"/>
      <c r="E1148" s="4"/>
      <c r="F1148" s="4"/>
      <c r="G1148" s="92"/>
      <c r="H1148" s="92"/>
      <c r="I1148" s="92"/>
      <c r="J1148" s="92"/>
      <c r="K1148" s="92"/>
    </row>
    <row r="1149" spans="1:11" ht="20.100000000000001" customHeight="1">
      <c r="A1149" s="93" t="s">
        <v>1148</v>
      </c>
      <c r="B1149" s="93"/>
      <c r="C1149" s="93"/>
      <c r="D1149" s="93"/>
      <c r="E1149" s="93"/>
      <c r="F1149" s="93"/>
      <c r="G1149" s="93"/>
      <c r="H1149" s="93"/>
      <c r="I1149" s="93"/>
      <c r="J1149" s="93"/>
      <c r="K1149" s="93"/>
    </row>
    <row r="1150" spans="1:11" ht="15" customHeight="1">
      <c r="A1150" s="94" t="s">
        <v>440</v>
      </c>
      <c r="B1150" s="94"/>
      <c r="C1150" s="94"/>
      <c r="D1150" s="99" t="s">
        <v>419</v>
      </c>
      <c r="E1150" s="99"/>
      <c r="F1150" s="25" t="s">
        <v>420</v>
      </c>
      <c r="G1150" s="99" t="s">
        <v>421</v>
      </c>
      <c r="H1150" s="99"/>
      <c r="I1150" s="99" t="s">
        <v>422</v>
      </c>
      <c r="J1150" s="99"/>
      <c r="K1150" s="25" t="s">
        <v>423</v>
      </c>
    </row>
    <row r="1151" spans="1:11" ht="21" customHeight="1">
      <c r="A1151" s="26" t="s">
        <v>1149</v>
      </c>
      <c r="B1151" s="100" t="s">
        <v>1150</v>
      </c>
      <c r="C1151" s="100"/>
      <c r="D1151" s="101" t="s">
        <v>21</v>
      </c>
      <c r="E1151" s="101"/>
      <c r="F1151" s="26" t="s">
        <v>216</v>
      </c>
      <c r="G1151" s="102">
        <v>1</v>
      </c>
      <c r="H1151" s="102"/>
      <c r="I1151" s="103">
        <v>6.43</v>
      </c>
      <c r="J1151" s="103"/>
      <c r="K1151" s="29">
        <v>6.43</v>
      </c>
    </row>
    <row r="1152" spans="1:11" ht="21" customHeight="1">
      <c r="A1152" s="26" t="s">
        <v>1151</v>
      </c>
      <c r="B1152" s="100" t="s">
        <v>1152</v>
      </c>
      <c r="C1152" s="100"/>
      <c r="D1152" s="101" t="s">
        <v>21</v>
      </c>
      <c r="E1152" s="101"/>
      <c r="F1152" s="26" t="s">
        <v>216</v>
      </c>
      <c r="G1152" s="102">
        <v>1</v>
      </c>
      <c r="H1152" s="102"/>
      <c r="I1152" s="103">
        <v>2.2599999999999998</v>
      </c>
      <c r="J1152" s="103"/>
      <c r="K1152" s="29">
        <v>2.2599999999999998</v>
      </c>
    </row>
    <row r="1153" spans="1:11" ht="21" customHeight="1">
      <c r="A1153" s="26" t="s">
        <v>1153</v>
      </c>
      <c r="B1153" s="100" t="s">
        <v>1154</v>
      </c>
      <c r="C1153" s="100"/>
      <c r="D1153" s="101" t="s">
        <v>21</v>
      </c>
      <c r="E1153" s="101"/>
      <c r="F1153" s="26" t="s">
        <v>216</v>
      </c>
      <c r="G1153" s="102">
        <v>1</v>
      </c>
      <c r="H1153" s="102"/>
      <c r="I1153" s="103">
        <v>5.74</v>
      </c>
      <c r="J1153" s="103"/>
      <c r="K1153" s="29">
        <v>5.74</v>
      </c>
    </row>
    <row r="1154" spans="1:11" ht="21" customHeight="1">
      <c r="A1154" s="26" t="s">
        <v>1155</v>
      </c>
      <c r="B1154" s="100" t="s">
        <v>1156</v>
      </c>
      <c r="C1154" s="100"/>
      <c r="D1154" s="101" t="s">
        <v>21</v>
      </c>
      <c r="E1154" s="101"/>
      <c r="F1154" s="26" t="s">
        <v>216</v>
      </c>
      <c r="G1154" s="102">
        <v>1</v>
      </c>
      <c r="H1154" s="102"/>
      <c r="I1154" s="103">
        <v>169.31</v>
      </c>
      <c r="J1154" s="103"/>
      <c r="K1154" s="29">
        <v>169.31</v>
      </c>
    </row>
    <row r="1155" spans="1:11" ht="15" customHeight="1">
      <c r="A1155" s="4"/>
      <c r="B1155" s="4"/>
      <c r="C1155" s="4"/>
      <c r="D1155" s="4"/>
      <c r="E1155" s="4"/>
      <c r="F1155" s="4"/>
      <c r="G1155" s="95" t="s">
        <v>443</v>
      </c>
      <c r="H1155" s="95"/>
      <c r="I1155" s="95"/>
      <c r="J1155" s="95"/>
      <c r="K1155" s="30">
        <v>183.74</v>
      </c>
    </row>
    <row r="1156" spans="1:11" ht="15" customHeight="1">
      <c r="A1156" s="4"/>
      <c r="B1156" s="4"/>
      <c r="C1156" s="4"/>
      <c r="D1156" s="4"/>
      <c r="E1156" s="4"/>
      <c r="F1156" s="4"/>
      <c r="G1156" s="96" t="s">
        <v>444</v>
      </c>
      <c r="H1156" s="96"/>
      <c r="I1156" s="96"/>
      <c r="J1156" s="96"/>
      <c r="K1156" s="9">
        <v>183.74</v>
      </c>
    </row>
    <row r="1157" spans="1:11" ht="9.9499999999999993" customHeight="1">
      <c r="A1157" s="4"/>
      <c r="B1157" s="4"/>
      <c r="C1157" s="4"/>
      <c r="D1157" s="4"/>
      <c r="E1157" s="4"/>
      <c r="F1157" s="4"/>
      <c r="G1157" s="92"/>
      <c r="H1157" s="92"/>
      <c r="I1157" s="92"/>
      <c r="J1157" s="92"/>
      <c r="K1157" s="92"/>
    </row>
    <row r="1158" spans="1:11" ht="20.100000000000001" customHeight="1">
      <c r="A1158" s="93" t="s">
        <v>1157</v>
      </c>
      <c r="B1158" s="93"/>
      <c r="C1158" s="93"/>
      <c r="D1158" s="93"/>
      <c r="E1158" s="93"/>
      <c r="F1158" s="93"/>
      <c r="G1158" s="93"/>
      <c r="H1158" s="93"/>
      <c r="I1158" s="93"/>
      <c r="J1158" s="93"/>
      <c r="K1158" s="93"/>
    </row>
    <row r="1159" spans="1:11" ht="15" customHeight="1">
      <c r="A1159" s="94" t="s">
        <v>613</v>
      </c>
      <c r="B1159" s="94"/>
      <c r="C1159" s="94"/>
      <c r="D1159" s="99" t="s">
        <v>419</v>
      </c>
      <c r="E1159" s="99"/>
      <c r="F1159" s="25" t="s">
        <v>420</v>
      </c>
      <c r="G1159" s="99" t="s">
        <v>421</v>
      </c>
      <c r="H1159" s="99"/>
      <c r="I1159" s="99" t="s">
        <v>422</v>
      </c>
      <c r="J1159" s="99"/>
      <c r="K1159" s="25" t="s">
        <v>423</v>
      </c>
    </row>
    <row r="1160" spans="1:11" ht="21" customHeight="1">
      <c r="A1160" s="26" t="s">
        <v>1158</v>
      </c>
      <c r="B1160" s="100" t="s">
        <v>1159</v>
      </c>
      <c r="C1160" s="100"/>
      <c r="D1160" s="101" t="s">
        <v>21</v>
      </c>
      <c r="E1160" s="101"/>
      <c r="F1160" s="26" t="s">
        <v>38</v>
      </c>
      <c r="G1160" s="102">
        <v>4.0000000000000003E-5</v>
      </c>
      <c r="H1160" s="102"/>
      <c r="I1160" s="103">
        <v>160868.35999999999</v>
      </c>
      <c r="J1160" s="103"/>
      <c r="K1160" s="29">
        <v>6.4347344</v>
      </c>
    </row>
    <row r="1161" spans="1:11" ht="15" customHeight="1">
      <c r="A1161" s="4"/>
      <c r="B1161" s="4"/>
      <c r="C1161" s="4"/>
      <c r="D1161" s="4"/>
      <c r="E1161" s="4"/>
      <c r="F1161" s="4"/>
      <c r="G1161" s="95" t="s">
        <v>617</v>
      </c>
      <c r="H1161" s="95"/>
      <c r="I1161" s="95"/>
      <c r="J1161" s="95"/>
      <c r="K1161" s="30">
        <v>6.43</v>
      </c>
    </row>
    <row r="1162" spans="1:11" ht="15" customHeight="1">
      <c r="A1162" s="4"/>
      <c r="B1162" s="4"/>
      <c r="C1162" s="4"/>
      <c r="D1162" s="4"/>
      <c r="E1162" s="4"/>
      <c r="F1162" s="4"/>
      <c r="G1162" s="96" t="s">
        <v>444</v>
      </c>
      <c r="H1162" s="96"/>
      <c r="I1162" s="96"/>
      <c r="J1162" s="96"/>
      <c r="K1162" s="9">
        <v>6.43</v>
      </c>
    </row>
    <row r="1163" spans="1:11" ht="9.9499999999999993" customHeight="1">
      <c r="A1163" s="4"/>
      <c r="B1163" s="4"/>
      <c r="C1163" s="4"/>
      <c r="D1163" s="4"/>
      <c r="E1163" s="4"/>
      <c r="F1163" s="4"/>
      <c r="G1163" s="92"/>
      <c r="H1163" s="92"/>
      <c r="I1163" s="92"/>
      <c r="J1163" s="92"/>
      <c r="K1163" s="92"/>
    </row>
    <row r="1164" spans="1:11" ht="20.100000000000001" customHeight="1">
      <c r="A1164" s="93" t="s">
        <v>1160</v>
      </c>
      <c r="B1164" s="93"/>
      <c r="C1164" s="93"/>
      <c r="D1164" s="93"/>
      <c r="E1164" s="93"/>
      <c r="F1164" s="93"/>
      <c r="G1164" s="93"/>
      <c r="H1164" s="93"/>
      <c r="I1164" s="93"/>
      <c r="J1164" s="93"/>
      <c r="K1164" s="93"/>
    </row>
    <row r="1165" spans="1:11" ht="15" customHeight="1">
      <c r="A1165" s="94" t="s">
        <v>613</v>
      </c>
      <c r="B1165" s="94"/>
      <c r="C1165" s="94"/>
      <c r="D1165" s="99" t="s">
        <v>419</v>
      </c>
      <c r="E1165" s="99"/>
      <c r="F1165" s="25" t="s">
        <v>420</v>
      </c>
      <c r="G1165" s="99" t="s">
        <v>421</v>
      </c>
      <c r="H1165" s="99"/>
      <c r="I1165" s="99" t="s">
        <v>422</v>
      </c>
      <c r="J1165" s="99"/>
      <c r="K1165" s="25" t="s">
        <v>423</v>
      </c>
    </row>
    <row r="1166" spans="1:11" ht="21" customHeight="1">
      <c r="A1166" s="26" t="s">
        <v>1158</v>
      </c>
      <c r="B1166" s="100" t="s">
        <v>1159</v>
      </c>
      <c r="C1166" s="100"/>
      <c r="D1166" s="101" t="s">
        <v>21</v>
      </c>
      <c r="E1166" s="101"/>
      <c r="F1166" s="26" t="s">
        <v>38</v>
      </c>
      <c r="G1166" s="102">
        <v>1.4100000000000001E-5</v>
      </c>
      <c r="H1166" s="102"/>
      <c r="I1166" s="103">
        <v>160868.35999999999</v>
      </c>
      <c r="J1166" s="103"/>
      <c r="K1166" s="29">
        <v>2.2682438760000001</v>
      </c>
    </row>
    <row r="1167" spans="1:11" ht="15" customHeight="1">
      <c r="A1167" s="4"/>
      <c r="B1167" s="4"/>
      <c r="C1167" s="4"/>
      <c r="D1167" s="4"/>
      <c r="E1167" s="4"/>
      <c r="F1167" s="4"/>
      <c r="G1167" s="95" t="s">
        <v>617</v>
      </c>
      <c r="H1167" s="95"/>
      <c r="I1167" s="95"/>
      <c r="J1167" s="95"/>
      <c r="K1167" s="30">
        <v>2.27</v>
      </c>
    </row>
    <row r="1168" spans="1:11" ht="15" customHeight="1">
      <c r="A1168" s="4"/>
      <c r="B1168" s="4"/>
      <c r="C1168" s="4"/>
      <c r="D1168" s="4"/>
      <c r="E1168" s="4"/>
      <c r="F1168" s="4"/>
      <c r="G1168" s="96" t="s">
        <v>444</v>
      </c>
      <c r="H1168" s="96"/>
      <c r="I1168" s="96"/>
      <c r="J1168" s="96"/>
      <c r="K1168" s="9">
        <v>2.2599999999999998</v>
      </c>
    </row>
    <row r="1169" spans="1:11" ht="9.9499999999999993" customHeight="1">
      <c r="A1169" s="4"/>
      <c r="B1169" s="4"/>
      <c r="C1169" s="4"/>
      <c r="D1169" s="4"/>
      <c r="E1169" s="4"/>
      <c r="F1169" s="4"/>
      <c r="G1169" s="92"/>
      <c r="H1169" s="92"/>
      <c r="I1169" s="92"/>
      <c r="J1169" s="92"/>
      <c r="K1169" s="92"/>
    </row>
    <row r="1170" spans="1:11" ht="20.100000000000001" customHeight="1">
      <c r="A1170" s="93" t="s">
        <v>1161</v>
      </c>
      <c r="B1170" s="93"/>
      <c r="C1170" s="93"/>
      <c r="D1170" s="93"/>
      <c r="E1170" s="93"/>
      <c r="F1170" s="93"/>
      <c r="G1170" s="93"/>
      <c r="H1170" s="93"/>
      <c r="I1170" s="93"/>
      <c r="J1170" s="93"/>
      <c r="K1170" s="93"/>
    </row>
    <row r="1171" spans="1:11" ht="15" customHeight="1">
      <c r="A1171" s="94" t="s">
        <v>613</v>
      </c>
      <c r="B1171" s="94"/>
      <c r="C1171" s="94"/>
      <c r="D1171" s="99" t="s">
        <v>419</v>
      </c>
      <c r="E1171" s="99"/>
      <c r="F1171" s="25" t="s">
        <v>420</v>
      </c>
      <c r="G1171" s="99" t="s">
        <v>421</v>
      </c>
      <c r="H1171" s="99"/>
      <c r="I1171" s="99" t="s">
        <v>422</v>
      </c>
      <c r="J1171" s="99"/>
      <c r="K1171" s="25" t="s">
        <v>423</v>
      </c>
    </row>
    <row r="1172" spans="1:11" ht="21" customHeight="1">
      <c r="A1172" s="26" t="s">
        <v>1158</v>
      </c>
      <c r="B1172" s="100" t="s">
        <v>1159</v>
      </c>
      <c r="C1172" s="100"/>
      <c r="D1172" s="101" t="s">
        <v>21</v>
      </c>
      <c r="E1172" s="101"/>
      <c r="F1172" s="26" t="s">
        <v>38</v>
      </c>
      <c r="G1172" s="102">
        <v>3.57E-5</v>
      </c>
      <c r="H1172" s="102"/>
      <c r="I1172" s="103">
        <v>160868.35999999999</v>
      </c>
      <c r="J1172" s="103"/>
      <c r="K1172" s="29">
        <v>5.7430004520000004</v>
      </c>
    </row>
    <row r="1173" spans="1:11" ht="15" customHeight="1">
      <c r="A1173" s="4"/>
      <c r="B1173" s="4"/>
      <c r="C1173" s="4"/>
      <c r="D1173" s="4"/>
      <c r="E1173" s="4"/>
      <c r="F1173" s="4"/>
      <c r="G1173" s="95" t="s">
        <v>617</v>
      </c>
      <c r="H1173" s="95"/>
      <c r="I1173" s="95"/>
      <c r="J1173" s="95"/>
      <c r="K1173" s="30">
        <v>5.74</v>
      </c>
    </row>
    <row r="1174" spans="1:11" ht="15" customHeight="1">
      <c r="A1174" s="4"/>
      <c r="B1174" s="4"/>
      <c r="C1174" s="4"/>
      <c r="D1174" s="4"/>
      <c r="E1174" s="4"/>
      <c r="F1174" s="4"/>
      <c r="G1174" s="96" t="s">
        <v>444</v>
      </c>
      <c r="H1174" s="96"/>
      <c r="I1174" s="96"/>
      <c r="J1174" s="96"/>
      <c r="K1174" s="9">
        <v>5.74</v>
      </c>
    </row>
    <row r="1175" spans="1:11" ht="9.9499999999999993" customHeight="1">
      <c r="A1175" s="4"/>
      <c r="B1175" s="4"/>
      <c r="C1175" s="4"/>
      <c r="D1175" s="4"/>
      <c r="E1175" s="4"/>
      <c r="F1175" s="4"/>
      <c r="G1175" s="92"/>
      <c r="H1175" s="92"/>
      <c r="I1175" s="92"/>
      <c r="J1175" s="92"/>
      <c r="K1175" s="92"/>
    </row>
    <row r="1176" spans="1:11" ht="20.100000000000001" customHeight="1">
      <c r="A1176" s="93" t="s">
        <v>1162</v>
      </c>
      <c r="B1176" s="93"/>
      <c r="C1176" s="93"/>
      <c r="D1176" s="93"/>
      <c r="E1176" s="93"/>
      <c r="F1176" s="93"/>
      <c r="G1176" s="93"/>
      <c r="H1176" s="93"/>
      <c r="I1176" s="93"/>
      <c r="J1176" s="93"/>
      <c r="K1176" s="93"/>
    </row>
    <row r="1177" spans="1:11" ht="15" customHeight="1">
      <c r="A1177" s="94" t="s">
        <v>418</v>
      </c>
      <c r="B1177" s="94"/>
      <c r="C1177" s="94"/>
      <c r="D1177" s="99" t="s">
        <v>419</v>
      </c>
      <c r="E1177" s="99"/>
      <c r="F1177" s="25" t="s">
        <v>420</v>
      </c>
      <c r="G1177" s="99" t="s">
        <v>421</v>
      </c>
      <c r="H1177" s="99"/>
      <c r="I1177" s="99" t="s">
        <v>422</v>
      </c>
      <c r="J1177" s="99"/>
      <c r="K1177" s="25" t="s">
        <v>423</v>
      </c>
    </row>
    <row r="1178" spans="1:11" ht="21" customHeight="1">
      <c r="A1178" s="26" t="s">
        <v>865</v>
      </c>
      <c r="B1178" s="100" t="s">
        <v>866</v>
      </c>
      <c r="C1178" s="100"/>
      <c r="D1178" s="101" t="s">
        <v>21</v>
      </c>
      <c r="E1178" s="101"/>
      <c r="F1178" s="26" t="s">
        <v>530</v>
      </c>
      <c r="G1178" s="102">
        <v>26.79</v>
      </c>
      <c r="H1178" s="102"/>
      <c r="I1178" s="103">
        <v>6.32</v>
      </c>
      <c r="J1178" s="103"/>
      <c r="K1178" s="29">
        <v>169.31280000000001</v>
      </c>
    </row>
    <row r="1179" spans="1:11" ht="15" customHeight="1">
      <c r="A1179" s="4"/>
      <c r="B1179" s="4"/>
      <c r="C1179" s="4"/>
      <c r="D1179" s="4"/>
      <c r="E1179" s="4"/>
      <c r="F1179" s="4"/>
      <c r="G1179" s="95" t="s">
        <v>433</v>
      </c>
      <c r="H1179" s="95"/>
      <c r="I1179" s="95"/>
      <c r="J1179" s="95"/>
      <c r="K1179" s="30">
        <v>169.31</v>
      </c>
    </row>
    <row r="1180" spans="1:11" ht="15" customHeight="1">
      <c r="A1180" s="4"/>
      <c r="B1180" s="4"/>
      <c r="C1180" s="4"/>
      <c r="D1180" s="4"/>
      <c r="E1180" s="4"/>
      <c r="F1180" s="4"/>
      <c r="G1180" s="96" t="s">
        <v>444</v>
      </c>
      <c r="H1180" s="96"/>
      <c r="I1180" s="96"/>
      <c r="J1180" s="96"/>
      <c r="K1180" s="9">
        <v>169.31</v>
      </c>
    </row>
    <row r="1181" spans="1:11" ht="9.9499999999999993" customHeight="1">
      <c r="A1181" s="4"/>
      <c r="B1181" s="4"/>
      <c r="C1181" s="4"/>
      <c r="D1181" s="4"/>
      <c r="E1181" s="4"/>
      <c r="F1181" s="4"/>
      <c r="G1181" s="92"/>
      <c r="H1181" s="92"/>
      <c r="I1181" s="92"/>
      <c r="J1181" s="92"/>
      <c r="K1181" s="92"/>
    </row>
    <row r="1182" spans="1:11" ht="20.100000000000001" customHeight="1">
      <c r="A1182" s="93" t="s">
        <v>1163</v>
      </c>
      <c r="B1182" s="93"/>
      <c r="C1182" s="93"/>
      <c r="D1182" s="93"/>
      <c r="E1182" s="93"/>
      <c r="F1182" s="93"/>
      <c r="G1182" s="93"/>
      <c r="H1182" s="93"/>
      <c r="I1182" s="93"/>
      <c r="J1182" s="93"/>
      <c r="K1182" s="93"/>
    </row>
    <row r="1183" spans="1:11" ht="15" customHeight="1">
      <c r="A1183" s="94" t="s">
        <v>471</v>
      </c>
      <c r="B1183" s="94"/>
      <c r="C1183" s="94"/>
      <c r="D1183" s="99" t="s">
        <v>419</v>
      </c>
      <c r="E1183" s="99"/>
      <c r="F1183" s="25" t="s">
        <v>420</v>
      </c>
      <c r="G1183" s="99" t="s">
        <v>421</v>
      </c>
      <c r="H1183" s="99"/>
      <c r="I1183" s="99" t="s">
        <v>422</v>
      </c>
      <c r="J1183" s="99"/>
      <c r="K1183" s="25" t="s">
        <v>423</v>
      </c>
    </row>
    <row r="1184" spans="1:11" ht="29.1" customHeight="1">
      <c r="A1184" s="26" t="s">
        <v>1164</v>
      </c>
      <c r="B1184" s="100" t="s">
        <v>1165</v>
      </c>
      <c r="C1184" s="100"/>
      <c r="D1184" s="101" t="s">
        <v>21</v>
      </c>
      <c r="E1184" s="101"/>
      <c r="F1184" s="26" t="s">
        <v>474</v>
      </c>
      <c r="G1184" s="102">
        <v>1.417</v>
      </c>
      <c r="H1184" s="102"/>
      <c r="I1184" s="103">
        <v>0.53</v>
      </c>
      <c r="J1184" s="103"/>
      <c r="K1184" s="29">
        <v>0.75100999999999996</v>
      </c>
    </row>
    <row r="1185" spans="1:11" ht="29.1" customHeight="1">
      <c r="A1185" s="26" t="s">
        <v>1166</v>
      </c>
      <c r="B1185" s="100" t="s">
        <v>1167</v>
      </c>
      <c r="C1185" s="100"/>
      <c r="D1185" s="101" t="s">
        <v>21</v>
      </c>
      <c r="E1185" s="101"/>
      <c r="F1185" s="26" t="s">
        <v>477</v>
      </c>
      <c r="G1185" s="102">
        <v>1.042</v>
      </c>
      <c r="H1185" s="102"/>
      <c r="I1185" s="103">
        <v>1.36</v>
      </c>
      <c r="J1185" s="103"/>
      <c r="K1185" s="29">
        <v>1.4171199999999999</v>
      </c>
    </row>
    <row r="1186" spans="1:11" ht="18" customHeight="1">
      <c r="A1186" s="4"/>
      <c r="B1186" s="4"/>
      <c r="C1186" s="4"/>
      <c r="D1186" s="4"/>
      <c r="E1186" s="4"/>
      <c r="F1186" s="4"/>
      <c r="G1186" s="95" t="s">
        <v>486</v>
      </c>
      <c r="H1186" s="95"/>
      <c r="I1186" s="95"/>
      <c r="J1186" s="95"/>
      <c r="K1186" s="30">
        <v>2.17</v>
      </c>
    </row>
    <row r="1187" spans="1:11" ht="15" customHeight="1">
      <c r="A1187" s="94" t="s">
        <v>434</v>
      </c>
      <c r="B1187" s="94"/>
      <c r="C1187" s="94"/>
      <c r="D1187" s="99" t="s">
        <v>419</v>
      </c>
      <c r="E1187" s="99"/>
      <c r="F1187" s="25" t="s">
        <v>420</v>
      </c>
      <c r="G1187" s="99" t="s">
        <v>421</v>
      </c>
      <c r="H1187" s="99"/>
      <c r="I1187" s="99" t="s">
        <v>422</v>
      </c>
      <c r="J1187" s="99"/>
      <c r="K1187" s="25" t="s">
        <v>423</v>
      </c>
    </row>
    <row r="1188" spans="1:11" ht="21" customHeight="1">
      <c r="A1188" s="26" t="s">
        <v>435</v>
      </c>
      <c r="B1188" s="100" t="s">
        <v>436</v>
      </c>
      <c r="C1188" s="100"/>
      <c r="D1188" s="101" t="s">
        <v>21</v>
      </c>
      <c r="E1188" s="101"/>
      <c r="F1188" s="26" t="s">
        <v>216</v>
      </c>
      <c r="G1188" s="102">
        <v>2.4590000000000001</v>
      </c>
      <c r="H1188" s="102"/>
      <c r="I1188" s="103">
        <v>27.92</v>
      </c>
      <c r="J1188" s="103"/>
      <c r="K1188" s="29">
        <v>68.655280000000005</v>
      </c>
    </row>
    <row r="1189" spans="1:11" ht="15" customHeight="1">
      <c r="A1189" s="26" t="s">
        <v>510</v>
      </c>
      <c r="B1189" s="100" t="s">
        <v>511</v>
      </c>
      <c r="C1189" s="100"/>
      <c r="D1189" s="101" t="s">
        <v>21</v>
      </c>
      <c r="E1189" s="101"/>
      <c r="F1189" s="26" t="s">
        <v>216</v>
      </c>
      <c r="G1189" s="102">
        <v>2.4590000000000001</v>
      </c>
      <c r="H1189" s="102"/>
      <c r="I1189" s="103">
        <v>28.34</v>
      </c>
      <c r="J1189" s="103"/>
      <c r="K1189" s="29">
        <v>69.688059999999993</v>
      </c>
    </row>
    <row r="1190" spans="1:11" ht="15" customHeight="1">
      <c r="A1190" s="26" t="s">
        <v>437</v>
      </c>
      <c r="B1190" s="100" t="s">
        <v>438</v>
      </c>
      <c r="C1190" s="100"/>
      <c r="D1190" s="101" t="s">
        <v>21</v>
      </c>
      <c r="E1190" s="101"/>
      <c r="F1190" s="26" t="s">
        <v>216</v>
      </c>
      <c r="G1190" s="102">
        <v>7.3769999999999998</v>
      </c>
      <c r="H1190" s="102"/>
      <c r="I1190" s="103">
        <v>22.95</v>
      </c>
      <c r="J1190" s="103"/>
      <c r="K1190" s="29">
        <v>169.30215000000001</v>
      </c>
    </row>
    <row r="1191" spans="1:11" ht="18" customHeight="1">
      <c r="A1191" s="4"/>
      <c r="B1191" s="4"/>
      <c r="C1191" s="4"/>
      <c r="D1191" s="4"/>
      <c r="E1191" s="4"/>
      <c r="F1191" s="4"/>
      <c r="G1191" s="95" t="s">
        <v>439</v>
      </c>
      <c r="H1191" s="95"/>
      <c r="I1191" s="95"/>
      <c r="J1191" s="95"/>
      <c r="K1191" s="30">
        <v>307.64999999999998</v>
      </c>
    </row>
    <row r="1192" spans="1:11" ht="15" customHeight="1">
      <c r="A1192" s="4"/>
      <c r="B1192" s="4"/>
      <c r="C1192" s="4"/>
      <c r="D1192" s="4"/>
      <c r="E1192" s="4"/>
      <c r="F1192" s="4"/>
      <c r="G1192" s="96" t="s">
        <v>444</v>
      </c>
      <c r="H1192" s="96"/>
      <c r="I1192" s="96"/>
      <c r="J1192" s="96"/>
      <c r="K1192" s="9">
        <v>309.79000000000002</v>
      </c>
    </row>
    <row r="1193" spans="1:11" ht="9.9499999999999993" customHeight="1">
      <c r="A1193" s="4"/>
      <c r="B1193" s="4"/>
      <c r="C1193" s="4"/>
      <c r="D1193" s="4"/>
      <c r="E1193" s="4"/>
      <c r="F1193" s="4"/>
      <c r="G1193" s="92"/>
      <c r="H1193" s="92"/>
      <c r="I1193" s="92"/>
      <c r="J1193" s="92"/>
      <c r="K1193" s="92"/>
    </row>
    <row r="1194" spans="1:11" ht="20.100000000000001" customHeight="1">
      <c r="A1194" s="93" t="s">
        <v>1168</v>
      </c>
      <c r="B1194" s="93"/>
      <c r="C1194" s="93"/>
      <c r="D1194" s="93"/>
      <c r="E1194" s="93"/>
      <c r="F1194" s="93"/>
      <c r="G1194" s="93"/>
      <c r="H1194" s="93"/>
      <c r="I1194" s="93"/>
      <c r="J1194" s="93"/>
      <c r="K1194" s="93"/>
    </row>
    <row r="1195" spans="1:11" ht="15" customHeight="1">
      <c r="A1195" s="94" t="s">
        <v>434</v>
      </c>
      <c r="B1195" s="94"/>
      <c r="C1195" s="94"/>
      <c r="D1195" s="99" t="s">
        <v>419</v>
      </c>
      <c r="E1195" s="99"/>
      <c r="F1195" s="25" t="s">
        <v>420</v>
      </c>
      <c r="G1195" s="99" t="s">
        <v>421</v>
      </c>
      <c r="H1195" s="99"/>
      <c r="I1195" s="99" t="s">
        <v>422</v>
      </c>
      <c r="J1195" s="99"/>
      <c r="K1195" s="25" t="s">
        <v>423</v>
      </c>
    </row>
    <row r="1196" spans="1:11" ht="21" customHeight="1">
      <c r="A1196" s="26" t="s">
        <v>1169</v>
      </c>
      <c r="B1196" s="100" t="s">
        <v>1170</v>
      </c>
      <c r="C1196" s="100"/>
      <c r="D1196" s="101" t="s">
        <v>21</v>
      </c>
      <c r="E1196" s="101"/>
      <c r="F1196" s="26" t="s">
        <v>216</v>
      </c>
      <c r="G1196" s="102">
        <v>1</v>
      </c>
      <c r="H1196" s="102"/>
      <c r="I1196" s="103">
        <v>29.08</v>
      </c>
      <c r="J1196" s="103"/>
      <c r="K1196" s="29">
        <v>29.08</v>
      </c>
    </row>
    <row r="1197" spans="1:11" ht="18" customHeight="1">
      <c r="A1197" s="4"/>
      <c r="B1197" s="4"/>
      <c r="C1197" s="4"/>
      <c r="D1197" s="4"/>
      <c r="E1197" s="4"/>
      <c r="F1197" s="4"/>
      <c r="G1197" s="95" t="s">
        <v>439</v>
      </c>
      <c r="H1197" s="95"/>
      <c r="I1197" s="95"/>
      <c r="J1197" s="95"/>
      <c r="K1197" s="30">
        <v>29.08</v>
      </c>
    </row>
    <row r="1198" spans="1:11" ht="15" customHeight="1">
      <c r="A1198" s="94" t="s">
        <v>440</v>
      </c>
      <c r="B1198" s="94"/>
      <c r="C1198" s="94"/>
      <c r="D1198" s="99" t="s">
        <v>419</v>
      </c>
      <c r="E1198" s="99"/>
      <c r="F1198" s="25" t="s">
        <v>420</v>
      </c>
      <c r="G1198" s="99" t="s">
        <v>421</v>
      </c>
      <c r="H1198" s="99"/>
      <c r="I1198" s="99" t="s">
        <v>422</v>
      </c>
      <c r="J1198" s="99"/>
      <c r="K1198" s="25" t="s">
        <v>423</v>
      </c>
    </row>
    <row r="1199" spans="1:11" ht="29.1" customHeight="1">
      <c r="A1199" s="26" t="s">
        <v>1171</v>
      </c>
      <c r="B1199" s="100" t="s">
        <v>1172</v>
      </c>
      <c r="C1199" s="100"/>
      <c r="D1199" s="101" t="s">
        <v>21</v>
      </c>
      <c r="E1199" s="101"/>
      <c r="F1199" s="26" t="s">
        <v>216</v>
      </c>
      <c r="G1199" s="102">
        <v>1</v>
      </c>
      <c r="H1199" s="102"/>
      <c r="I1199" s="103">
        <v>44</v>
      </c>
      <c r="J1199" s="103"/>
      <c r="K1199" s="29">
        <v>44</v>
      </c>
    </row>
    <row r="1200" spans="1:11" ht="29.1" customHeight="1">
      <c r="A1200" s="26" t="s">
        <v>1173</v>
      </c>
      <c r="B1200" s="100" t="s">
        <v>1174</v>
      </c>
      <c r="C1200" s="100"/>
      <c r="D1200" s="101" t="s">
        <v>21</v>
      </c>
      <c r="E1200" s="101"/>
      <c r="F1200" s="26" t="s">
        <v>216</v>
      </c>
      <c r="G1200" s="102">
        <v>1</v>
      </c>
      <c r="H1200" s="102"/>
      <c r="I1200" s="103">
        <v>15.51</v>
      </c>
      <c r="J1200" s="103"/>
      <c r="K1200" s="29">
        <v>15.51</v>
      </c>
    </row>
    <row r="1201" spans="1:11" ht="15" customHeight="1">
      <c r="A1201" s="4"/>
      <c r="B1201" s="4"/>
      <c r="C1201" s="4"/>
      <c r="D1201" s="4"/>
      <c r="E1201" s="4"/>
      <c r="F1201" s="4"/>
      <c r="G1201" s="95" t="s">
        <v>443</v>
      </c>
      <c r="H1201" s="95"/>
      <c r="I1201" s="95"/>
      <c r="J1201" s="95"/>
      <c r="K1201" s="30">
        <v>59.51</v>
      </c>
    </row>
    <row r="1202" spans="1:11" ht="15" customHeight="1">
      <c r="A1202" s="4"/>
      <c r="B1202" s="4"/>
      <c r="C1202" s="4"/>
      <c r="D1202" s="4"/>
      <c r="E1202" s="4"/>
      <c r="F1202" s="4"/>
      <c r="G1202" s="96" t="s">
        <v>444</v>
      </c>
      <c r="H1202" s="96"/>
      <c r="I1202" s="96"/>
      <c r="J1202" s="96"/>
      <c r="K1202" s="9">
        <v>88.59</v>
      </c>
    </row>
    <row r="1203" spans="1:11" ht="9.9499999999999993" customHeight="1">
      <c r="A1203" s="4"/>
      <c r="B1203" s="4"/>
      <c r="C1203" s="4"/>
      <c r="D1203" s="4"/>
      <c r="E1203" s="4"/>
      <c r="F1203" s="4"/>
      <c r="G1203" s="92"/>
      <c r="H1203" s="92"/>
      <c r="I1203" s="92"/>
      <c r="J1203" s="92"/>
      <c r="K1203" s="92"/>
    </row>
    <row r="1204" spans="1:11" ht="20.100000000000001" customHeight="1">
      <c r="A1204" s="93" t="s">
        <v>1175</v>
      </c>
      <c r="B1204" s="93"/>
      <c r="C1204" s="93"/>
      <c r="D1204" s="93"/>
      <c r="E1204" s="93"/>
      <c r="F1204" s="93"/>
      <c r="G1204" s="93"/>
      <c r="H1204" s="93"/>
      <c r="I1204" s="93"/>
      <c r="J1204" s="93"/>
      <c r="K1204" s="93"/>
    </row>
    <row r="1205" spans="1:11" ht="15" customHeight="1">
      <c r="A1205" s="94" t="s">
        <v>434</v>
      </c>
      <c r="B1205" s="94"/>
      <c r="C1205" s="94"/>
      <c r="D1205" s="99" t="s">
        <v>419</v>
      </c>
      <c r="E1205" s="99"/>
      <c r="F1205" s="25" t="s">
        <v>420</v>
      </c>
      <c r="G1205" s="99" t="s">
        <v>421</v>
      </c>
      <c r="H1205" s="99"/>
      <c r="I1205" s="99" t="s">
        <v>422</v>
      </c>
      <c r="J1205" s="99"/>
      <c r="K1205" s="25" t="s">
        <v>423</v>
      </c>
    </row>
    <row r="1206" spans="1:11" ht="21" customHeight="1">
      <c r="A1206" s="26" t="s">
        <v>1169</v>
      </c>
      <c r="B1206" s="100" t="s">
        <v>1170</v>
      </c>
      <c r="C1206" s="100"/>
      <c r="D1206" s="101" t="s">
        <v>21</v>
      </c>
      <c r="E1206" s="101"/>
      <c r="F1206" s="26" t="s">
        <v>216</v>
      </c>
      <c r="G1206" s="102">
        <v>1</v>
      </c>
      <c r="H1206" s="102"/>
      <c r="I1206" s="103">
        <v>29.08</v>
      </c>
      <c r="J1206" s="103"/>
      <c r="K1206" s="29">
        <v>29.08</v>
      </c>
    </row>
    <row r="1207" spans="1:11" ht="18" customHeight="1">
      <c r="A1207" s="4"/>
      <c r="B1207" s="4"/>
      <c r="C1207" s="4"/>
      <c r="D1207" s="4"/>
      <c r="E1207" s="4"/>
      <c r="F1207" s="4"/>
      <c r="G1207" s="95" t="s">
        <v>439</v>
      </c>
      <c r="H1207" s="95"/>
      <c r="I1207" s="95"/>
      <c r="J1207" s="95"/>
      <c r="K1207" s="30">
        <v>29.08</v>
      </c>
    </row>
    <row r="1208" spans="1:11" ht="15" customHeight="1">
      <c r="A1208" s="94" t="s">
        <v>440</v>
      </c>
      <c r="B1208" s="94"/>
      <c r="C1208" s="94"/>
      <c r="D1208" s="99" t="s">
        <v>419</v>
      </c>
      <c r="E1208" s="99"/>
      <c r="F1208" s="25" t="s">
        <v>420</v>
      </c>
      <c r="G1208" s="99" t="s">
        <v>421</v>
      </c>
      <c r="H1208" s="99"/>
      <c r="I1208" s="99" t="s">
        <v>422</v>
      </c>
      <c r="J1208" s="99"/>
      <c r="K1208" s="25" t="s">
        <v>423</v>
      </c>
    </row>
    <row r="1209" spans="1:11" ht="29.1" customHeight="1">
      <c r="A1209" s="26" t="s">
        <v>1171</v>
      </c>
      <c r="B1209" s="100" t="s">
        <v>1172</v>
      </c>
      <c r="C1209" s="100"/>
      <c r="D1209" s="101" t="s">
        <v>21</v>
      </c>
      <c r="E1209" s="101"/>
      <c r="F1209" s="26" t="s">
        <v>216</v>
      </c>
      <c r="G1209" s="102">
        <v>1</v>
      </c>
      <c r="H1209" s="102"/>
      <c r="I1209" s="103">
        <v>44</v>
      </c>
      <c r="J1209" s="103"/>
      <c r="K1209" s="29">
        <v>44</v>
      </c>
    </row>
    <row r="1210" spans="1:11" ht="29.1" customHeight="1">
      <c r="A1210" s="26" t="s">
        <v>1173</v>
      </c>
      <c r="B1210" s="100" t="s">
        <v>1174</v>
      </c>
      <c r="C1210" s="100"/>
      <c r="D1210" s="101" t="s">
        <v>21</v>
      </c>
      <c r="E1210" s="101"/>
      <c r="F1210" s="26" t="s">
        <v>216</v>
      </c>
      <c r="G1210" s="102">
        <v>1</v>
      </c>
      <c r="H1210" s="102"/>
      <c r="I1210" s="103">
        <v>15.51</v>
      </c>
      <c r="J1210" s="103"/>
      <c r="K1210" s="29">
        <v>15.51</v>
      </c>
    </row>
    <row r="1211" spans="1:11" ht="29.1" customHeight="1">
      <c r="A1211" s="26" t="s">
        <v>1176</v>
      </c>
      <c r="B1211" s="100" t="s">
        <v>1177</v>
      </c>
      <c r="C1211" s="100"/>
      <c r="D1211" s="101" t="s">
        <v>21</v>
      </c>
      <c r="E1211" s="101"/>
      <c r="F1211" s="26" t="s">
        <v>216</v>
      </c>
      <c r="G1211" s="102">
        <v>1</v>
      </c>
      <c r="H1211" s="102"/>
      <c r="I1211" s="103">
        <v>70.73</v>
      </c>
      <c r="J1211" s="103"/>
      <c r="K1211" s="29">
        <v>70.73</v>
      </c>
    </row>
    <row r="1212" spans="1:11" ht="29.1" customHeight="1">
      <c r="A1212" s="26" t="s">
        <v>1178</v>
      </c>
      <c r="B1212" s="100" t="s">
        <v>1179</v>
      </c>
      <c r="C1212" s="100"/>
      <c r="D1212" s="101" t="s">
        <v>21</v>
      </c>
      <c r="E1212" s="101"/>
      <c r="F1212" s="26" t="s">
        <v>216</v>
      </c>
      <c r="G1212" s="102">
        <v>1</v>
      </c>
      <c r="H1212" s="102"/>
      <c r="I1212" s="103">
        <v>88.41</v>
      </c>
      <c r="J1212" s="103"/>
      <c r="K1212" s="29">
        <v>88.41</v>
      </c>
    </row>
    <row r="1213" spans="1:11" ht="15" customHeight="1">
      <c r="A1213" s="4"/>
      <c r="B1213" s="4"/>
      <c r="C1213" s="4"/>
      <c r="D1213" s="4"/>
      <c r="E1213" s="4"/>
      <c r="F1213" s="4"/>
      <c r="G1213" s="95" t="s">
        <v>443</v>
      </c>
      <c r="H1213" s="95"/>
      <c r="I1213" s="95"/>
      <c r="J1213" s="95"/>
      <c r="K1213" s="30">
        <v>218.65</v>
      </c>
    </row>
    <row r="1214" spans="1:11" ht="15" customHeight="1">
      <c r="A1214" s="4"/>
      <c r="B1214" s="4"/>
      <c r="C1214" s="4"/>
      <c r="D1214" s="4"/>
      <c r="E1214" s="4"/>
      <c r="F1214" s="4"/>
      <c r="G1214" s="96" t="s">
        <v>444</v>
      </c>
      <c r="H1214" s="96"/>
      <c r="I1214" s="96"/>
      <c r="J1214" s="96"/>
      <c r="K1214" s="9">
        <v>247.73</v>
      </c>
    </row>
    <row r="1215" spans="1:11" ht="9.9499999999999993" customHeight="1">
      <c r="A1215" s="4"/>
      <c r="B1215" s="4"/>
      <c r="C1215" s="4"/>
      <c r="D1215" s="4"/>
      <c r="E1215" s="4"/>
      <c r="F1215" s="4"/>
      <c r="G1215" s="92"/>
      <c r="H1215" s="92"/>
      <c r="I1215" s="92"/>
      <c r="J1215" s="92"/>
      <c r="K1215" s="92"/>
    </row>
    <row r="1216" spans="1:11" ht="20.100000000000001" customHeight="1">
      <c r="A1216" s="93" t="s">
        <v>1180</v>
      </c>
      <c r="B1216" s="93"/>
      <c r="C1216" s="93"/>
      <c r="D1216" s="93"/>
      <c r="E1216" s="93"/>
      <c r="F1216" s="93"/>
      <c r="G1216" s="93"/>
      <c r="H1216" s="93"/>
      <c r="I1216" s="93"/>
      <c r="J1216" s="93"/>
      <c r="K1216" s="93"/>
    </row>
    <row r="1217" spans="1:11" ht="15" customHeight="1">
      <c r="A1217" s="94" t="s">
        <v>613</v>
      </c>
      <c r="B1217" s="94"/>
      <c r="C1217" s="94"/>
      <c r="D1217" s="99" t="s">
        <v>419</v>
      </c>
      <c r="E1217" s="99"/>
      <c r="F1217" s="25" t="s">
        <v>420</v>
      </c>
      <c r="G1217" s="99" t="s">
        <v>421</v>
      </c>
      <c r="H1217" s="99"/>
      <c r="I1217" s="99" t="s">
        <v>422</v>
      </c>
      <c r="J1217" s="99"/>
      <c r="K1217" s="25" t="s">
        <v>423</v>
      </c>
    </row>
    <row r="1218" spans="1:11" ht="29.1" customHeight="1">
      <c r="A1218" s="26" t="s">
        <v>1181</v>
      </c>
      <c r="B1218" s="100" t="s">
        <v>1182</v>
      </c>
      <c r="C1218" s="100"/>
      <c r="D1218" s="101" t="s">
        <v>21</v>
      </c>
      <c r="E1218" s="101"/>
      <c r="F1218" s="26" t="s">
        <v>38</v>
      </c>
      <c r="G1218" s="102">
        <v>4.0000000000000003E-5</v>
      </c>
      <c r="H1218" s="102"/>
      <c r="I1218" s="116">
        <v>1100000</v>
      </c>
      <c r="J1218" s="116"/>
      <c r="K1218" s="29">
        <v>44</v>
      </c>
    </row>
    <row r="1219" spans="1:11" ht="15" customHeight="1">
      <c r="A1219" s="4"/>
      <c r="B1219" s="4"/>
      <c r="C1219" s="4"/>
      <c r="D1219" s="4"/>
      <c r="E1219" s="4"/>
      <c r="F1219" s="4"/>
      <c r="G1219" s="95" t="s">
        <v>617</v>
      </c>
      <c r="H1219" s="95"/>
      <c r="I1219" s="95"/>
      <c r="J1219" s="95"/>
      <c r="K1219" s="30">
        <v>44</v>
      </c>
    </row>
    <row r="1220" spans="1:11" ht="15" customHeight="1">
      <c r="A1220" s="4"/>
      <c r="B1220" s="4"/>
      <c r="C1220" s="4"/>
      <c r="D1220" s="4"/>
      <c r="E1220" s="4"/>
      <c r="F1220" s="4"/>
      <c r="G1220" s="96" t="s">
        <v>444</v>
      </c>
      <c r="H1220" s="96"/>
      <c r="I1220" s="96"/>
      <c r="J1220" s="96"/>
      <c r="K1220" s="9">
        <v>44</v>
      </c>
    </row>
    <row r="1221" spans="1:11" ht="9.9499999999999993" customHeight="1">
      <c r="A1221" s="4"/>
      <c r="B1221" s="4"/>
      <c r="C1221" s="4"/>
      <c r="D1221" s="4"/>
      <c r="E1221" s="4"/>
      <c r="F1221" s="4"/>
      <c r="G1221" s="92"/>
      <c r="H1221" s="92"/>
      <c r="I1221" s="92"/>
      <c r="J1221" s="92"/>
      <c r="K1221" s="92"/>
    </row>
    <row r="1222" spans="1:11" ht="20.100000000000001" customHeight="1">
      <c r="A1222" s="93" t="s">
        <v>1183</v>
      </c>
      <c r="B1222" s="93"/>
      <c r="C1222" s="93"/>
      <c r="D1222" s="93"/>
      <c r="E1222" s="93"/>
      <c r="F1222" s="93"/>
      <c r="G1222" s="93"/>
      <c r="H1222" s="93"/>
      <c r="I1222" s="93"/>
      <c r="J1222" s="93"/>
      <c r="K1222" s="93"/>
    </row>
    <row r="1223" spans="1:11" ht="15" customHeight="1">
      <c r="A1223" s="94" t="s">
        <v>613</v>
      </c>
      <c r="B1223" s="94"/>
      <c r="C1223" s="94"/>
      <c r="D1223" s="99" t="s">
        <v>419</v>
      </c>
      <c r="E1223" s="99"/>
      <c r="F1223" s="25" t="s">
        <v>420</v>
      </c>
      <c r="G1223" s="99" t="s">
        <v>421</v>
      </c>
      <c r="H1223" s="99"/>
      <c r="I1223" s="99" t="s">
        <v>422</v>
      </c>
      <c r="J1223" s="99"/>
      <c r="K1223" s="25" t="s">
        <v>423</v>
      </c>
    </row>
    <row r="1224" spans="1:11" ht="29.1" customHeight="1">
      <c r="A1224" s="26" t="s">
        <v>1181</v>
      </c>
      <c r="B1224" s="100" t="s">
        <v>1182</v>
      </c>
      <c r="C1224" s="100"/>
      <c r="D1224" s="101" t="s">
        <v>21</v>
      </c>
      <c r="E1224" s="101"/>
      <c r="F1224" s="26" t="s">
        <v>38</v>
      </c>
      <c r="G1224" s="102">
        <v>1.4100000000000001E-5</v>
      </c>
      <c r="H1224" s="102"/>
      <c r="I1224" s="116">
        <v>1100000</v>
      </c>
      <c r="J1224" s="116"/>
      <c r="K1224" s="29">
        <v>15.51</v>
      </c>
    </row>
    <row r="1225" spans="1:11" ht="15" customHeight="1">
      <c r="A1225" s="4"/>
      <c r="B1225" s="4"/>
      <c r="C1225" s="4"/>
      <c r="D1225" s="4"/>
      <c r="E1225" s="4"/>
      <c r="F1225" s="4"/>
      <c r="G1225" s="95" t="s">
        <v>617</v>
      </c>
      <c r="H1225" s="95"/>
      <c r="I1225" s="95"/>
      <c r="J1225" s="95"/>
      <c r="K1225" s="30">
        <v>15.51</v>
      </c>
    </row>
    <row r="1226" spans="1:11" ht="15" customHeight="1">
      <c r="A1226" s="4"/>
      <c r="B1226" s="4"/>
      <c r="C1226" s="4"/>
      <c r="D1226" s="4"/>
      <c r="E1226" s="4"/>
      <c r="F1226" s="4"/>
      <c r="G1226" s="96" t="s">
        <v>444</v>
      </c>
      <c r="H1226" s="96"/>
      <c r="I1226" s="96"/>
      <c r="J1226" s="96"/>
      <c r="K1226" s="9">
        <v>15.51</v>
      </c>
    </row>
    <row r="1227" spans="1:11" ht="9.9499999999999993" customHeight="1">
      <c r="A1227" s="4"/>
      <c r="B1227" s="4"/>
      <c r="C1227" s="4"/>
      <c r="D1227" s="4"/>
      <c r="E1227" s="4"/>
      <c r="F1227" s="4"/>
      <c r="G1227" s="92"/>
      <c r="H1227" s="92"/>
      <c r="I1227" s="92"/>
      <c r="J1227" s="92"/>
      <c r="K1227" s="92"/>
    </row>
    <row r="1228" spans="1:11" ht="20.100000000000001" customHeight="1">
      <c r="A1228" s="93" t="s">
        <v>1184</v>
      </c>
      <c r="B1228" s="93"/>
      <c r="C1228" s="93"/>
      <c r="D1228" s="93"/>
      <c r="E1228" s="93"/>
      <c r="F1228" s="93"/>
      <c r="G1228" s="93"/>
      <c r="H1228" s="93"/>
      <c r="I1228" s="93"/>
      <c r="J1228" s="93"/>
      <c r="K1228" s="93"/>
    </row>
    <row r="1229" spans="1:11" ht="15" customHeight="1">
      <c r="A1229" s="94" t="s">
        <v>613</v>
      </c>
      <c r="B1229" s="94"/>
      <c r="C1229" s="94"/>
      <c r="D1229" s="99" t="s">
        <v>419</v>
      </c>
      <c r="E1229" s="99"/>
      <c r="F1229" s="25" t="s">
        <v>420</v>
      </c>
      <c r="G1229" s="99" t="s">
        <v>421</v>
      </c>
      <c r="H1229" s="99"/>
      <c r="I1229" s="99" t="s">
        <v>422</v>
      </c>
      <c r="J1229" s="99"/>
      <c r="K1229" s="25" t="s">
        <v>423</v>
      </c>
    </row>
    <row r="1230" spans="1:11" ht="29.1" customHeight="1">
      <c r="A1230" s="26" t="s">
        <v>1181</v>
      </c>
      <c r="B1230" s="100" t="s">
        <v>1182</v>
      </c>
      <c r="C1230" s="100"/>
      <c r="D1230" s="101" t="s">
        <v>21</v>
      </c>
      <c r="E1230" s="101"/>
      <c r="F1230" s="26" t="s">
        <v>38</v>
      </c>
      <c r="G1230" s="102">
        <v>6.4300000000000004E-5</v>
      </c>
      <c r="H1230" s="102"/>
      <c r="I1230" s="116">
        <v>1100000</v>
      </c>
      <c r="J1230" s="116"/>
      <c r="K1230" s="29">
        <v>70.73</v>
      </c>
    </row>
    <row r="1231" spans="1:11" ht="15" customHeight="1">
      <c r="A1231" s="4"/>
      <c r="B1231" s="4"/>
      <c r="C1231" s="4"/>
      <c r="D1231" s="4"/>
      <c r="E1231" s="4"/>
      <c r="F1231" s="4"/>
      <c r="G1231" s="95" t="s">
        <v>617</v>
      </c>
      <c r="H1231" s="95"/>
      <c r="I1231" s="95"/>
      <c r="J1231" s="95"/>
      <c r="K1231" s="30">
        <v>70.73</v>
      </c>
    </row>
    <row r="1232" spans="1:11" ht="15" customHeight="1">
      <c r="A1232" s="4"/>
      <c r="B1232" s="4"/>
      <c r="C1232" s="4"/>
      <c r="D1232" s="4"/>
      <c r="E1232" s="4"/>
      <c r="F1232" s="4"/>
      <c r="G1232" s="96" t="s">
        <v>444</v>
      </c>
      <c r="H1232" s="96"/>
      <c r="I1232" s="96"/>
      <c r="J1232" s="96"/>
      <c r="K1232" s="9">
        <v>70.73</v>
      </c>
    </row>
    <row r="1233" spans="1:11" ht="9.9499999999999993" customHeight="1">
      <c r="A1233" s="4"/>
      <c r="B1233" s="4"/>
      <c r="C1233" s="4"/>
      <c r="D1233" s="4"/>
      <c r="E1233" s="4"/>
      <c r="F1233" s="4"/>
      <c r="G1233" s="92"/>
      <c r="H1233" s="92"/>
      <c r="I1233" s="92"/>
      <c r="J1233" s="92"/>
      <c r="K1233" s="92"/>
    </row>
    <row r="1234" spans="1:11" ht="20.100000000000001" customHeight="1">
      <c r="A1234" s="93" t="s">
        <v>1185</v>
      </c>
      <c r="B1234" s="93"/>
      <c r="C1234" s="93"/>
      <c r="D1234" s="93"/>
      <c r="E1234" s="93"/>
      <c r="F1234" s="93"/>
      <c r="G1234" s="93"/>
      <c r="H1234" s="93"/>
      <c r="I1234" s="93"/>
      <c r="J1234" s="93"/>
      <c r="K1234" s="93"/>
    </row>
    <row r="1235" spans="1:11" ht="15" customHeight="1">
      <c r="A1235" s="94" t="s">
        <v>418</v>
      </c>
      <c r="B1235" s="94"/>
      <c r="C1235" s="94"/>
      <c r="D1235" s="99" t="s">
        <v>419</v>
      </c>
      <c r="E1235" s="99"/>
      <c r="F1235" s="25" t="s">
        <v>420</v>
      </c>
      <c r="G1235" s="99" t="s">
        <v>421</v>
      </c>
      <c r="H1235" s="99"/>
      <c r="I1235" s="99" t="s">
        <v>422</v>
      </c>
      <c r="J1235" s="99"/>
      <c r="K1235" s="25" t="s">
        <v>423</v>
      </c>
    </row>
    <row r="1236" spans="1:11" ht="21" customHeight="1">
      <c r="A1236" s="26" t="s">
        <v>865</v>
      </c>
      <c r="B1236" s="100" t="s">
        <v>866</v>
      </c>
      <c r="C1236" s="100"/>
      <c r="D1236" s="101" t="s">
        <v>21</v>
      </c>
      <c r="E1236" s="101"/>
      <c r="F1236" s="26" t="s">
        <v>530</v>
      </c>
      <c r="G1236" s="102">
        <v>13.99</v>
      </c>
      <c r="H1236" s="102"/>
      <c r="I1236" s="103">
        <v>6.32</v>
      </c>
      <c r="J1236" s="103"/>
      <c r="K1236" s="29">
        <v>88.416799999999995</v>
      </c>
    </row>
    <row r="1237" spans="1:11" ht="15" customHeight="1">
      <c r="A1237" s="4"/>
      <c r="B1237" s="4"/>
      <c r="C1237" s="4"/>
      <c r="D1237" s="4"/>
      <c r="E1237" s="4"/>
      <c r="F1237" s="4"/>
      <c r="G1237" s="95" t="s">
        <v>433</v>
      </c>
      <c r="H1237" s="95"/>
      <c r="I1237" s="95"/>
      <c r="J1237" s="95"/>
      <c r="K1237" s="30">
        <v>88.42</v>
      </c>
    </row>
    <row r="1238" spans="1:11" ht="15" customHeight="1">
      <c r="A1238" s="4"/>
      <c r="B1238" s="4"/>
      <c r="C1238" s="4"/>
      <c r="D1238" s="4"/>
      <c r="E1238" s="4"/>
      <c r="F1238" s="4"/>
      <c r="G1238" s="96" t="s">
        <v>444</v>
      </c>
      <c r="H1238" s="96"/>
      <c r="I1238" s="96"/>
      <c r="J1238" s="96"/>
      <c r="K1238" s="9">
        <v>88.41</v>
      </c>
    </row>
    <row r="1239" spans="1:11" ht="9.9499999999999993" customHeight="1">
      <c r="A1239" s="4"/>
      <c r="B1239" s="4"/>
      <c r="C1239" s="4"/>
      <c r="D1239" s="4"/>
      <c r="E1239" s="4"/>
      <c r="F1239" s="4"/>
      <c r="G1239" s="92"/>
      <c r="H1239" s="92"/>
      <c r="I1239" s="92"/>
      <c r="J1239" s="92"/>
      <c r="K1239" s="92"/>
    </row>
    <row r="1240" spans="1:11" ht="20.100000000000001" customHeight="1">
      <c r="A1240" s="93" t="s">
        <v>1186</v>
      </c>
      <c r="B1240" s="93"/>
      <c r="C1240" s="93"/>
      <c r="D1240" s="93"/>
      <c r="E1240" s="93"/>
      <c r="F1240" s="93"/>
      <c r="G1240" s="93"/>
      <c r="H1240" s="93"/>
      <c r="I1240" s="93"/>
      <c r="J1240" s="93"/>
      <c r="K1240" s="93"/>
    </row>
    <row r="1241" spans="1:11" ht="15" customHeight="1">
      <c r="A1241" s="94" t="s">
        <v>697</v>
      </c>
      <c r="B1241" s="94"/>
      <c r="C1241" s="94"/>
      <c r="D1241" s="99" t="s">
        <v>419</v>
      </c>
      <c r="E1241" s="99"/>
      <c r="F1241" s="25" t="s">
        <v>420</v>
      </c>
      <c r="G1241" s="99" t="s">
        <v>421</v>
      </c>
      <c r="H1241" s="99"/>
      <c r="I1241" s="99" t="s">
        <v>422</v>
      </c>
      <c r="J1241" s="99"/>
      <c r="K1241" s="25" t="s">
        <v>423</v>
      </c>
    </row>
    <row r="1242" spans="1:11" ht="21" customHeight="1">
      <c r="A1242" s="26" t="s">
        <v>722</v>
      </c>
      <c r="B1242" s="100" t="s">
        <v>723</v>
      </c>
      <c r="C1242" s="100"/>
      <c r="D1242" s="101" t="s">
        <v>21</v>
      </c>
      <c r="E1242" s="101"/>
      <c r="F1242" s="26" t="s">
        <v>216</v>
      </c>
      <c r="G1242" s="102">
        <v>1</v>
      </c>
      <c r="H1242" s="102"/>
      <c r="I1242" s="103">
        <v>2.79</v>
      </c>
      <c r="J1242" s="103"/>
      <c r="K1242" s="29">
        <v>2.79</v>
      </c>
    </row>
    <row r="1243" spans="1:11" ht="21" customHeight="1">
      <c r="A1243" s="26" t="s">
        <v>782</v>
      </c>
      <c r="B1243" s="100" t="s">
        <v>783</v>
      </c>
      <c r="C1243" s="100"/>
      <c r="D1243" s="101" t="s">
        <v>21</v>
      </c>
      <c r="E1243" s="101"/>
      <c r="F1243" s="26" t="s">
        <v>216</v>
      </c>
      <c r="G1243" s="102">
        <v>1</v>
      </c>
      <c r="H1243" s="102"/>
      <c r="I1243" s="103">
        <v>0.89</v>
      </c>
      <c r="J1243" s="103"/>
      <c r="K1243" s="29">
        <v>0.89</v>
      </c>
    </row>
    <row r="1244" spans="1:11" ht="21" customHeight="1">
      <c r="A1244" s="26" t="s">
        <v>700</v>
      </c>
      <c r="B1244" s="100" t="s">
        <v>701</v>
      </c>
      <c r="C1244" s="100"/>
      <c r="D1244" s="101" t="s">
        <v>21</v>
      </c>
      <c r="E1244" s="101"/>
      <c r="F1244" s="26" t="s">
        <v>216</v>
      </c>
      <c r="G1244" s="102">
        <v>1</v>
      </c>
      <c r="H1244" s="102"/>
      <c r="I1244" s="103">
        <v>1.43</v>
      </c>
      <c r="J1244" s="103"/>
      <c r="K1244" s="29">
        <v>1.43</v>
      </c>
    </row>
    <row r="1245" spans="1:11" ht="29.1" customHeight="1">
      <c r="A1245" s="26" t="s">
        <v>784</v>
      </c>
      <c r="B1245" s="100" t="s">
        <v>785</v>
      </c>
      <c r="C1245" s="100"/>
      <c r="D1245" s="101" t="s">
        <v>21</v>
      </c>
      <c r="E1245" s="101"/>
      <c r="F1245" s="26" t="s">
        <v>216</v>
      </c>
      <c r="G1245" s="102">
        <v>1</v>
      </c>
      <c r="H1245" s="102"/>
      <c r="I1245" s="103">
        <v>0.01</v>
      </c>
      <c r="J1245" s="103"/>
      <c r="K1245" s="29">
        <v>0.01</v>
      </c>
    </row>
    <row r="1246" spans="1:11" ht="21" customHeight="1">
      <c r="A1246" s="26" t="s">
        <v>704</v>
      </c>
      <c r="B1246" s="100" t="s">
        <v>705</v>
      </c>
      <c r="C1246" s="100"/>
      <c r="D1246" s="101" t="s">
        <v>21</v>
      </c>
      <c r="E1246" s="101"/>
      <c r="F1246" s="26" t="s">
        <v>216</v>
      </c>
      <c r="G1246" s="102">
        <v>1</v>
      </c>
      <c r="H1246" s="102"/>
      <c r="I1246" s="103">
        <v>0.08</v>
      </c>
      <c r="J1246" s="103"/>
      <c r="K1246" s="29">
        <v>0.08</v>
      </c>
    </row>
    <row r="1247" spans="1:11" ht="21" customHeight="1">
      <c r="A1247" s="26" t="s">
        <v>728</v>
      </c>
      <c r="B1247" s="100" t="s">
        <v>729</v>
      </c>
      <c r="C1247" s="100"/>
      <c r="D1247" s="101" t="s">
        <v>21</v>
      </c>
      <c r="E1247" s="101"/>
      <c r="F1247" s="26" t="s">
        <v>216</v>
      </c>
      <c r="G1247" s="102">
        <v>1</v>
      </c>
      <c r="H1247" s="102"/>
      <c r="I1247" s="103">
        <v>0.54</v>
      </c>
      <c r="J1247" s="103"/>
      <c r="K1247" s="29">
        <v>0.54</v>
      </c>
    </row>
    <row r="1248" spans="1:11" ht="15" customHeight="1">
      <c r="A1248" s="4"/>
      <c r="B1248" s="4"/>
      <c r="C1248" s="4"/>
      <c r="D1248" s="4"/>
      <c r="E1248" s="4"/>
      <c r="F1248" s="4"/>
      <c r="G1248" s="95" t="s">
        <v>706</v>
      </c>
      <c r="H1248" s="95"/>
      <c r="I1248" s="95"/>
      <c r="J1248" s="95"/>
      <c r="K1248" s="30">
        <v>5.74</v>
      </c>
    </row>
    <row r="1249" spans="1:11" ht="15" customHeight="1">
      <c r="A1249" s="94" t="s">
        <v>707</v>
      </c>
      <c r="B1249" s="94"/>
      <c r="C1249" s="94"/>
      <c r="D1249" s="99" t="s">
        <v>419</v>
      </c>
      <c r="E1249" s="99"/>
      <c r="F1249" s="25" t="s">
        <v>420</v>
      </c>
      <c r="G1249" s="99" t="s">
        <v>421</v>
      </c>
      <c r="H1249" s="99"/>
      <c r="I1249" s="99" t="s">
        <v>422</v>
      </c>
      <c r="J1249" s="99"/>
      <c r="K1249" s="25" t="s">
        <v>423</v>
      </c>
    </row>
    <row r="1250" spans="1:11" ht="15" customHeight="1">
      <c r="A1250" s="26" t="s">
        <v>964</v>
      </c>
      <c r="B1250" s="100" t="s">
        <v>965</v>
      </c>
      <c r="C1250" s="100"/>
      <c r="D1250" s="101" t="s">
        <v>21</v>
      </c>
      <c r="E1250" s="101"/>
      <c r="F1250" s="26" t="s">
        <v>216</v>
      </c>
      <c r="G1250" s="102">
        <v>1</v>
      </c>
      <c r="H1250" s="102"/>
      <c r="I1250" s="103">
        <v>21.79</v>
      </c>
      <c r="J1250" s="103"/>
      <c r="K1250" s="29">
        <v>21.79</v>
      </c>
    </row>
    <row r="1251" spans="1:11" ht="15" customHeight="1">
      <c r="A1251" s="4"/>
      <c r="B1251" s="4"/>
      <c r="C1251" s="4"/>
      <c r="D1251" s="4"/>
      <c r="E1251" s="4"/>
      <c r="F1251" s="4"/>
      <c r="G1251" s="95" t="s">
        <v>710</v>
      </c>
      <c r="H1251" s="95"/>
      <c r="I1251" s="95"/>
      <c r="J1251" s="95"/>
      <c r="K1251" s="30">
        <v>21.79</v>
      </c>
    </row>
    <row r="1252" spans="1:11" ht="15" customHeight="1">
      <c r="A1252" s="94" t="s">
        <v>440</v>
      </c>
      <c r="B1252" s="94"/>
      <c r="C1252" s="94"/>
      <c r="D1252" s="99" t="s">
        <v>419</v>
      </c>
      <c r="E1252" s="99"/>
      <c r="F1252" s="25" t="s">
        <v>420</v>
      </c>
      <c r="G1252" s="99" t="s">
        <v>421</v>
      </c>
      <c r="H1252" s="99"/>
      <c r="I1252" s="99" t="s">
        <v>422</v>
      </c>
      <c r="J1252" s="99"/>
      <c r="K1252" s="25" t="s">
        <v>423</v>
      </c>
    </row>
    <row r="1253" spans="1:11" ht="21" customHeight="1">
      <c r="A1253" s="26" t="s">
        <v>1187</v>
      </c>
      <c r="B1253" s="100" t="s">
        <v>1188</v>
      </c>
      <c r="C1253" s="100"/>
      <c r="D1253" s="101" t="s">
        <v>21</v>
      </c>
      <c r="E1253" s="101"/>
      <c r="F1253" s="26" t="s">
        <v>216</v>
      </c>
      <c r="G1253" s="102">
        <v>1</v>
      </c>
      <c r="H1253" s="102"/>
      <c r="I1253" s="103">
        <v>0.11</v>
      </c>
      <c r="J1253" s="103"/>
      <c r="K1253" s="29">
        <v>0.11</v>
      </c>
    </row>
    <row r="1254" spans="1:11" ht="15" customHeight="1">
      <c r="A1254" s="4"/>
      <c r="B1254" s="4"/>
      <c r="C1254" s="4"/>
      <c r="D1254" s="4"/>
      <c r="E1254" s="4"/>
      <c r="F1254" s="4"/>
      <c r="G1254" s="95" t="s">
        <v>443</v>
      </c>
      <c r="H1254" s="95"/>
      <c r="I1254" s="95"/>
      <c r="J1254" s="95"/>
      <c r="K1254" s="30">
        <v>0.11</v>
      </c>
    </row>
    <row r="1255" spans="1:11" ht="15" customHeight="1">
      <c r="A1255" s="4"/>
      <c r="B1255" s="4"/>
      <c r="C1255" s="4"/>
      <c r="D1255" s="4"/>
      <c r="E1255" s="4"/>
      <c r="F1255" s="4"/>
      <c r="G1255" s="96" t="s">
        <v>444</v>
      </c>
      <c r="H1255" s="96"/>
      <c r="I1255" s="96"/>
      <c r="J1255" s="96"/>
      <c r="K1255" s="9">
        <v>27.64</v>
      </c>
    </row>
    <row r="1256" spans="1:11" ht="9.9499999999999993" customHeight="1">
      <c r="A1256" s="4"/>
      <c r="B1256" s="4"/>
      <c r="C1256" s="4"/>
      <c r="D1256" s="4"/>
      <c r="E1256" s="4"/>
      <c r="F1256" s="4"/>
      <c r="G1256" s="92"/>
      <c r="H1256" s="92"/>
      <c r="I1256" s="92"/>
      <c r="J1256" s="92"/>
      <c r="K1256" s="92"/>
    </row>
    <row r="1257" spans="1:11" ht="20.100000000000001" customHeight="1">
      <c r="A1257" s="93" t="s">
        <v>1189</v>
      </c>
      <c r="B1257" s="93"/>
      <c r="C1257" s="93"/>
      <c r="D1257" s="93"/>
      <c r="E1257" s="93"/>
      <c r="F1257" s="93"/>
      <c r="G1257" s="93"/>
      <c r="H1257" s="93"/>
      <c r="I1257" s="93"/>
      <c r="J1257" s="93"/>
      <c r="K1257" s="93"/>
    </row>
    <row r="1258" spans="1:11" ht="15" customHeight="1">
      <c r="A1258" s="94" t="s">
        <v>697</v>
      </c>
      <c r="B1258" s="94"/>
      <c r="C1258" s="94"/>
      <c r="D1258" s="99" t="s">
        <v>419</v>
      </c>
      <c r="E1258" s="99"/>
      <c r="F1258" s="25" t="s">
        <v>420</v>
      </c>
      <c r="G1258" s="99" t="s">
        <v>421</v>
      </c>
      <c r="H1258" s="99"/>
      <c r="I1258" s="99" t="s">
        <v>422</v>
      </c>
      <c r="J1258" s="99"/>
      <c r="K1258" s="25" t="s">
        <v>423</v>
      </c>
    </row>
    <row r="1259" spans="1:11" ht="21" customHeight="1">
      <c r="A1259" s="26" t="s">
        <v>722</v>
      </c>
      <c r="B1259" s="100" t="s">
        <v>723</v>
      </c>
      <c r="C1259" s="100"/>
      <c r="D1259" s="101" t="s">
        <v>21</v>
      </c>
      <c r="E1259" s="101"/>
      <c r="F1259" s="26" t="s">
        <v>216</v>
      </c>
      <c r="G1259" s="102">
        <v>1</v>
      </c>
      <c r="H1259" s="102"/>
      <c r="I1259" s="103">
        <v>2.79</v>
      </c>
      <c r="J1259" s="103"/>
      <c r="K1259" s="29">
        <v>2.79</v>
      </c>
    </row>
    <row r="1260" spans="1:11" ht="21" customHeight="1">
      <c r="A1260" s="26" t="s">
        <v>782</v>
      </c>
      <c r="B1260" s="100" t="s">
        <v>783</v>
      </c>
      <c r="C1260" s="100"/>
      <c r="D1260" s="101" t="s">
        <v>21</v>
      </c>
      <c r="E1260" s="101"/>
      <c r="F1260" s="26" t="s">
        <v>216</v>
      </c>
      <c r="G1260" s="102">
        <v>1</v>
      </c>
      <c r="H1260" s="102"/>
      <c r="I1260" s="103">
        <v>0.89</v>
      </c>
      <c r="J1260" s="103"/>
      <c r="K1260" s="29">
        <v>0.89</v>
      </c>
    </row>
    <row r="1261" spans="1:11" ht="21" customHeight="1">
      <c r="A1261" s="26" t="s">
        <v>700</v>
      </c>
      <c r="B1261" s="100" t="s">
        <v>701</v>
      </c>
      <c r="C1261" s="100"/>
      <c r="D1261" s="101" t="s">
        <v>21</v>
      </c>
      <c r="E1261" s="101"/>
      <c r="F1261" s="26" t="s">
        <v>216</v>
      </c>
      <c r="G1261" s="102">
        <v>1</v>
      </c>
      <c r="H1261" s="102"/>
      <c r="I1261" s="103">
        <v>1.43</v>
      </c>
      <c r="J1261" s="103"/>
      <c r="K1261" s="29">
        <v>1.43</v>
      </c>
    </row>
    <row r="1262" spans="1:11" ht="29.1" customHeight="1">
      <c r="A1262" s="26" t="s">
        <v>784</v>
      </c>
      <c r="B1262" s="100" t="s">
        <v>785</v>
      </c>
      <c r="C1262" s="100"/>
      <c r="D1262" s="101" t="s">
        <v>21</v>
      </c>
      <c r="E1262" s="101"/>
      <c r="F1262" s="26" t="s">
        <v>216</v>
      </c>
      <c r="G1262" s="102">
        <v>1</v>
      </c>
      <c r="H1262" s="102"/>
      <c r="I1262" s="103">
        <v>0.01</v>
      </c>
      <c r="J1262" s="103"/>
      <c r="K1262" s="29">
        <v>0.01</v>
      </c>
    </row>
    <row r="1263" spans="1:11" ht="21" customHeight="1">
      <c r="A1263" s="26" t="s">
        <v>704</v>
      </c>
      <c r="B1263" s="100" t="s">
        <v>705</v>
      </c>
      <c r="C1263" s="100"/>
      <c r="D1263" s="101" t="s">
        <v>21</v>
      </c>
      <c r="E1263" s="101"/>
      <c r="F1263" s="26" t="s">
        <v>216</v>
      </c>
      <c r="G1263" s="102">
        <v>1</v>
      </c>
      <c r="H1263" s="102"/>
      <c r="I1263" s="103">
        <v>0.08</v>
      </c>
      <c r="J1263" s="103"/>
      <c r="K1263" s="29">
        <v>0.08</v>
      </c>
    </row>
    <row r="1264" spans="1:11" ht="21" customHeight="1">
      <c r="A1264" s="26" t="s">
        <v>728</v>
      </c>
      <c r="B1264" s="100" t="s">
        <v>729</v>
      </c>
      <c r="C1264" s="100"/>
      <c r="D1264" s="101" t="s">
        <v>21</v>
      </c>
      <c r="E1264" s="101"/>
      <c r="F1264" s="26" t="s">
        <v>216</v>
      </c>
      <c r="G1264" s="102">
        <v>1</v>
      </c>
      <c r="H1264" s="102"/>
      <c r="I1264" s="103">
        <v>0.54</v>
      </c>
      <c r="J1264" s="103"/>
      <c r="K1264" s="29">
        <v>0.54</v>
      </c>
    </row>
    <row r="1265" spans="1:11" ht="15" customHeight="1">
      <c r="A1265" s="4"/>
      <c r="B1265" s="4"/>
      <c r="C1265" s="4"/>
      <c r="D1265" s="4"/>
      <c r="E1265" s="4"/>
      <c r="F1265" s="4"/>
      <c r="G1265" s="95" t="s">
        <v>706</v>
      </c>
      <c r="H1265" s="95"/>
      <c r="I1265" s="95"/>
      <c r="J1265" s="95"/>
      <c r="K1265" s="30">
        <v>5.74</v>
      </c>
    </row>
    <row r="1266" spans="1:11" ht="15" customHeight="1">
      <c r="A1266" s="94" t="s">
        <v>707</v>
      </c>
      <c r="B1266" s="94"/>
      <c r="C1266" s="94"/>
      <c r="D1266" s="99" t="s">
        <v>419</v>
      </c>
      <c r="E1266" s="99"/>
      <c r="F1266" s="25" t="s">
        <v>420</v>
      </c>
      <c r="G1266" s="99" t="s">
        <v>421</v>
      </c>
      <c r="H1266" s="99"/>
      <c r="I1266" s="99" t="s">
        <v>422</v>
      </c>
      <c r="J1266" s="99"/>
      <c r="K1266" s="25" t="s">
        <v>423</v>
      </c>
    </row>
    <row r="1267" spans="1:11" ht="15" customHeight="1">
      <c r="A1267" s="26" t="s">
        <v>967</v>
      </c>
      <c r="B1267" s="100" t="s">
        <v>968</v>
      </c>
      <c r="C1267" s="100"/>
      <c r="D1267" s="101" t="s">
        <v>21</v>
      </c>
      <c r="E1267" s="101"/>
      <c r="F1267" s="26" t="s">
        <v>216</v>
      </c>
      <c r="G1267" s="102">
        <v>1</v>
      </c>
      <c r="H1267" s="102"/>
      <c r="I1267" s="103">
        <v>20.97</v>
      </c>
      <c r="J1267" s="103"/>
      <c r="K1267" s="29">
        <v>20.97</v>
      </c>
    </row>
    <row r="1268" spans="1:11" ht="15" customHeight="1">
      <c r="A1268" s="4"/>
      <c r="B1268" s="4"/>
      <c r="C1268" s="4"/>
      <c r="D1268" s="4"/>
      <c r="E1268" s="4"/>
      <c r="F1268" s="4"/>
      <c r="G1268" s="95" t="s">
        <v>710</v>
      </c>
      <c r="H1268" s="95"/>
      <c r="I1268" s="95"/>
      <c r="J1268" s="95"/>
      <c r="K1268" s="30">
        <v>20.97</v>
      </c>
    </row>
    <row r="1269" spans="1:11" ht="15" customHeight="1">
      <c r="A1269" s="94" t="s">
        <v>440</v>
      </c>
      <c r="B1269" s="94"/>
      <c r="C1269" s="94"/>
      <c r="D1269" s="99" t="s">
        <v>419</v>
      </c>
      <c r="E1269" s="99"/>
      <c r="F1269" s="25" t="s">
        <v>420</v>
      </c>
      <c r="G1269" s="99" t="s">
        <v>421</v>
      </c>
      <c r="H1269" s="99"/>
      <c r="I1269" s="99" t="s">
        <v>422</v>
      </c>
      <c r="J1269" s="99"/>
      <c r="K1269" s="25" t="s">
        <v>423</v>
      </c>
    </row>
    <row r="1270" spans="1:11" ht="21" customHeight="1">
      <c r="A1270" s="26" t="s">
        <v>1190</v>
      </c>
      <c r="B1270" s="100" t="s">
        <v>1191</v>
      </c>
      <c r="C1270" s="100"/>
      <c r="D1270" s="101" t="s">
        <v>21</v>
      </c>
      <c r="E1270" s="101"/>
      <c r="F1270" s="26" t="s">
        <v>216</v>
      </c>
      <c r="G1270" s="102">
        <v>1</v>
      </c>
      <c r="H1270" s="102"/>
      <c r="I1270" s="103">
        <v>0.1</v>
      </c>
      <c r="J1270" s="103"/>
      <c r="K1270" s="29">
        <v>0.1</v>
      </c>
    </row>
    <row r="1271" spans="1:11" ht="15" customHeight="1">
      <c r="A1271" s="4"/>
      <c r="B1271" s="4"/>
      <c r="C1271" s="4"/>
      <c r="D1271" s="4"/>
      <c r="E1271" s="4"/>
      <c r="F1271" s="4"/>
      <c r="G1271" s="95" t="s">
        <v>443</v>
      </c>
      <c r="H1271" s="95"/>
      <c r="I1271" s="95"/>
      <c r="J1271" s="95"/>
      <c r="K1271" s="30">
        <v>0.1</v>
      </c>
    </row>
    <row r="1272" spans="1:11" ht="15" customHeight="1">
      <c r="A1272" s="4"/>
      <c r="B1272" s="4"/>
      <c r="C1272" s="4"/>
      <c r="D1272" s="4"/>
      <c r="E1272" s="4"/>
      <c r="F1272" s="4"/>
      <c r="G1272" s="96" t="s">
        <v>444</v>
      </c>
      <c r="H1272" s="96"/>
      <c r="I1272" s="96"/>
      <c r="J1272" s="96"/>
      <c r="K1272" s="9">
        <v>26.81</v>
      </c>
    </row>
    <row r="1273" spans="1:11" ht="9.9499999999999993" customHeight="1">
      <c r="A1273" s="4"/>
      <c r="B1273" s="4"/>
      <c r="C1273" s="4"/>
      <c r="D1273" s="4"/>
      <c r="E1273" s="4"/>
      <c r="F1273" s="4"/>
      <c r="G1273" s="92"/>
      <c r="H1273" s="92"/>
      <c r="I1273" s="92"/>
      <c r="J1273" s="92"/>
      <c r="K1273" s="92"/>
    </row>
    <row r="1274" spans="1:11" ht="20.100000000000001" customHeight="1">
      <c r="A1274" s="93" t="s">
        <v>1192</v>
      </c>
      <c r="B1274" s="93"/>
      <c r="C1274" s="93"/>
      <c r="D1274" s="93"/>
      <c r="E1274" s="93"/>
      <c r="F1274" s="93"/>
      <c r="G1274" s="93"/>
      <c r="H1274" s="93"/>
      <c r="I1274" s="93"/>
      <c r="J1274" s="93"/>
      <c r="K1274" s="93"/>
    </row>
    <row r="1275" spans="1:11" ht="15" customHeight="1">
      <c r="A1275" s="94" t="s">
        <v>697</v>
      </c>
      <c r="B1275" s="94"/>
      <c r="C1275" s="94"/>
      <c r="D1275" s="99" t="s">
        <v>419</v>
      </c>
      <c r="E1275" s="99"/>
      <c r="F1275" s="25" t="s">
        <v>420</v>
      </c>
      <c r="G1275" s="99" t="s">
        <v>421</v>
      </c>
      <c r="H1275" s="99"/>
      <c r="I1275" s="99" t="s">
        <v>422</v>
      </c>
      <c r="J1275" s="99"/>
      <c r="K1275" s="25" t="s">
        <v>423</v>
      </c>
    </row>
    <row r="1276" spans="1:11" ht="21" customHeight="1">
      <c r="A1276" s="26" t="s">
        <v>722</v>
      </c>
      <c r="B1276" s="100" t="s">
        <v>723</v>
      </c>
      <c r="C1276" s="100"/>
      <c r="D1276" s="101" t="s">
        <v>21</v>
      </c>
      <c r="E1276" s="101"/>
      <c r="F1276" s="26" t="s">
        <v>216</v>
      </c>
      <c r="G1276" s="102">
        <v>1</v>
      </c>
      <c r="H1276" s="102"/>
      <c r="I1276" s="103">
        <v>2.79</v>
      </c>
      <c r="J1276" s="103"/>
      <c r="K1276" s="29">
        <v>2.79</v>
      </c>
    </row>
    <row r="1277" spans="1:11" ht="21" customHeight="1">
      <c r="A1277" s="26" t="s">
        <v>782</v>
      </c>
      <c r="B1277" s="100" t="s">
        <v>783</v>
      </c>
      <c r="C1277" s="100"/>
      <c r="D1277" s="101" t="s">
        <v>21</v>
      </c>
      <c r="E1277" s="101"/>
      <c r="F1277" s="26" t="s">
        <v>216</v>
      </c>
      <c r="G1277" s="102">
        <v>1</v>
      </c>
      <c r="H1277" s="102"/>
      <c r="I1277" s="103">
        <v>0.89</v>
      </c>
      <c r="J1277" s="103"/>
      <c r="K1277" s="29">
        <v>0.89</v>
      </c>
    </row>
    <row r="1278" spans="1:11" ht="21" customHeight="1">
      <c r="A1278" s="26" t="s">
        <v>700</v>
      </c>
      <c r="B1278" s="100" t="s">
        <v>701</v>
      </c>
      <c r="C1278" s="100"/>
      <c r="D1278" s="101" t="s">
        <v>21</v>
      </c>
      <c r="E1278" s="101"/>
      <c r="F1278" s="26" t="s">
        <v>216</v>
      </c>
      <c r="G1278" s="102">
        <v>1</v>
      </c>
      <c r="H1278" s="102"/>
      <c r="I1278" s="103">
        <v>1.43</v>
      </c>
      <c r="J1278" s="103"/>
      <c r="K1278" s="29">
        <v>1.43</v>
      </c>
    </row>
    <row r="1279" spans="1:11" ht="29.1" customHeight="1">
      <c r="A1279" s="26" t="s">
        <v>784</v>
      </c>
      <c r="B1279" s="100" t="s">
        <v>785</v>
      </c>
      <c r="C1279" s="100"/>
      <c r="D1279" s="101" t="s">
        <v>21</v>
      </c>
      <c r="E1279" s="101"/>
      <c r="F1279" s="26" t="s">
        <v>216</v>
      </c>
      <c r="G1279" s="102">
        <v>1</v>
      </c>
      <c r="H1279" s="102"/>
      <c r="I1279" s="103">
        <v>0.01</v>
      </c>
      <c r="J1279" s="103"/>
      <c r="K1279" s="29">
        <v>0.01</v>
      </c>
    </row>
    <row r="1280" spans="1:11" ht="21" customHeight="1">
      <c r="A1280" s="26" t="s">
        <v>704</v>
      </c>
      <c r="B1280" s="100" t="s">
        <v>705</v>
      </c>
      <c r="C1280" s="100"/>
      <c r="D1280" s="101" t="s">
        <v>21</v>
      </c>
      <c r="E1280" s="101"/>
      <c r="F1280" s="26" t="s">
        <v>216</v>
      </c>
      <c r="G1280" s="102">
        <v>1</v>
      </c>
      <c r="H1280" s="102"/>
      <c r="I1280" s="103">
        <v>0.08</v>
      </c>
      <c r="J1280" s="103"/>
      <c r="K1280" s="29">
        <v>0.08</v>
      </c>
    </row>
    <row r="1281" spans="1:11" ht="21" customHeight="1">
      <c r="A1281" s="26" t="s">
        <v>728</v>
      </c>
      <c r="B1281" s="100" t="s">
        <v>729</v>
      </c>
      <c r="C1281" s="100"/>
      <c r="D1281" s="101" t="s">
        <v>21</v>
      </c>
      <c r="E1281" s="101"/>
      <c r="F1281" s="26" t="s">
        <v>216</v>
      </c>
      <c r="G1281" s="102">
        <v>1</v>
      </c>
      <c r="H1281" s="102"/>
      <c r="I1281" s="103">
        <v>0.54</v>
      </c>
      <c r="J1281" s="103"/>
      <c r="K1281" s="29">
        <v>0.54</v>
      </c>
    </row>
    <row r="1282" spans="1:11" ht="15" customHeight="1">
      <c r="A1282" s="4"/>
      <c r="B1282" s="4"/>
      <c r="C1282" s="4"/>
      <c r="D1282" s="4"/>
      <c r="E1282" s="4"/>
      <c r="F1282" s="4"/>
      <c r="G1282" s="95" t="s">
        <v>706</v>
      </c>
      <c r="H1282" s="95"/>
      <c r="I1282" s="95"/>
      <c r="J1282" s="95"/>
      <c r="K1282" s="30">
        <v>5.74</v>
      </c>
    </row>
    <row r="1283" spans="1:11" ht="15" customHeight="1">
      <c r="A1283" s="94" t="s">
        <v>707</v>
      </c>
      <c r="B1283" s="94"/>
      <c r="C1283" s="94"/>
      <c r="D1283" s="99" t="s">
        <v>419</v>
      </c>
      <c r="E1283" s="99"/>
      <c r="F1283" s="25" t="s">
        <v>420</v>
      </c>
      <c r="G1283" s="99" t="s">
        <v>421</v>
      </c>
      <c r="H1283" s="99"/>
      <c r="I1283" s="99" t="s">
        <v>422</v>
      </c>
      <c r="J1283" s="99"/>
      <c r="K1283" s="25" t="s">
        <v>423</v>
      </c>
    </row>
    <row r="1284" spans="1:11" ht="21" customHeight="1">
      <c r="A1284" s="26" t="s">
        <v>970</v>
      </c>
      <c r="B1284" s="100" t="s">
        <v>971</v>
      </c>
      <c r="C1284" s="100"/>
      <c r="D1284" s="101" t="s">
        <v>21</v>
      </c>
      <c r="E1284" s="101"/>
      <c r="F1284" s="26" t="s">
        <v>216</v>
      </c>
      <c r="G1284" s="102">
        <v>1</v>
      </c>
      <c r="H1284" s="102"/>
      <c r="I1284" s="103">
        <v>15.63</v>
      </c>
      <c r="J1284" s="103"/>
      <c r="K1284" s="29">
        <v>15.63</v>
      </c>
    </row>
    <row r="1285" spans="1:11" ht="15" customHeight="1">
      <c r="A1285" s="4"/>
      <c r="B1285" s="4"/>
      <c r="C1285" s="4"/>
      <c r="D1285" s="4"/>
      <c r="E1285" s="4"/>
      <c r="F1285" s="4"/>
      <c r="G1285" s="95" t="s">
        <v>710</v>
      </c>
      <c r="H1285" s="95"/>
      <c r="I1285" s="95"/>
      <c r="J1285" s="95"/>
      <c r="K1285" s="30">
        <v>15.63</v>
      </c>
    </row>
    <row r="1286" spans="1:11" ht="15" customHeight="1">
      <c r="A1286" s="94" t="s">
        <v>440</v>
      </c>
      <c r="B1286" s="94"/>
      <c r="C1286" s="94"/>
      <c r="D1286" s="99" t="s">
        <v>419</v>
      </c>
      <c r="E1286" s="99"/>
      <c r="F1286" s="25" t="s">
        <v>420</v>
      </c>
      <c r="G1286" s="99" t="s">
        <v>421</v>
      </c>
      <c r="H1286" s="99"/>
      <c r="I1286" s="99" t="s">
        <v>422</v>
      </c>
      <c r="J1286" s="99"/>
      <c r="K1286" s="25" t="s">
        <v>423</v>
      </c>
    </row>
    <row r="1287" spans="1:11" ht="29.1" customHeight="1">
      <c r="A1287" s="26" t="s">
        <v>1193</v>
      </c>
      <c r="B1287" s="100" t="s">
        <v>1194</v>
      </c>
      <c r="C1287" s="100"/>
      <c r="D1287" s="101" t="s">
        <v>21</v>
      </c>
      <c r="E1287" s="101"/>
      <c r="F1287" s="26" t="s">
        <v>216</v>
      </c>
      <c r="G1287" s="102">
        <v>1</v>
      </c>
      <c r="H1287" s="102"/>
      <c r="I1287" s="103">
        <v>0.12</v>
      </c>
      <c r="J1287" s="103"/>
      <c r="K1287" s="29">
        <v>0.12</v>
      </c>
    </row>
    <row r="1288" spans="1:11" ht="15" customHeight="1">
      <c r="A1288" s="4"/>
      <c r="B1288" s="4"/>
      <c r="C1288" s="4"/>
      <c r="D1288" s="4"/>
      <c r="E1288" s="4"/>
      <c r="F1288" s="4"/>
      <c r="G1288" s="95" t="s">
        <v>443</v>
      </c>
      <c r="H1288" s="95"/>
      <c r="I1288" s="95"/>
      <c r="J1288" s="95"/>
      <c r="K1288" s="30">
        <v>0.12</v>
      </c>
    </row>
    <row r="1289" spans="1:11" ht="15" customHeight="1">
      <c r="A1289" s="4"/>
      <c r="B1289" s="4"/>
      <c r="C1289" s="4"/>
      <c r="D1289" s="4"/>
      <c r="E1289" s="4"/>
      <c r="F1289" s="4"/>
      <c r="G1289" s="96" t="s">
        <v>444</v>
      </c>
      <c r="H1289" s="96"/>
      <c r="I1289" s="96"/>
      <c r="J1289" s="96"/>
      <c r="K1289" s="9">
        <v>21.49</v>
      </c>
    </row>
    <row r="1290" spans="1:11" ht="9.9499999999999993" customHeight="1">
      <c r="A1290" s="4"/>
      <c r="B1290" s="4"/>
      <c r="C1290" s="4"/>
      <c r="D1290" s="4"/>
      <c r="E1290" s="4"/>
      <c r="F1290" s="4"/>
      <c r="G1290" s="92"/>
      <c r="H1290" s="92"/>
      <c r="I1290" s="92"/>
      <c r="J1290" s="92"/>
      <c r="K1290" s="92"/>
    </row>
    <row r="1291" spans="1:11" ht="20.100000000000001" customHeight="1">
      <c r="A1291" s="93" t="s">
        <v>1195</v>
      </c>
      <c r="B1291" s="93"/>
      <c r="C1291" s="93"/>
      <c r="D1291" s="93"/>
      <c r="E1291" s="93"/>
      <c r="F1291" s="93"/>
      <c r="G1291" s="93"/>
      <c r="H1291" s="93"/>
      <c r="I1291" s="93"/>
      <c r="J1291" s="93"/>
      <c r="K1291" s="93"/>
    </row>
    <row r="1292" spans="1:11" ht="15" customHeight="1">
      <c r="A1292" s="94" t="s">
        <v>697</v>
      </c>
      <c r="B1292" s="94"/>
      <c r="C1292" s="94"/>
      <c r="D1292" s="99" t="s">
        <v>419</v>
      </c>
      <c r="E1292" s="99"/>
      <c r="F1292" s="25" t="s">
        <v>420</v>
      </c>
      <c r="G1292" s="99" t="s">
        <v>421</v>
      </c>
      <c r="H1292" s="99"/>
      <c r="I1292" s="99" t="s">
        <v>422</v>
      </c>
      <c r="J1292" s="99"/>
      <c r="K1292" s="25" t="s">
        <v>423</v>
      </c>
    </row>
    <row r="1293" spans="1:11" ht="21" customHeight="1">
      <c r="A1293" s="26" t="s">
        <v>722</v>
      </c>
      <c r="B1293" s="100" t="s">
        <v>723</v>
      </c>
      <c r="C1293" s="100"/>
      <c r="D1293" s="101" t="s">
        <v>21</v>
      </c>
      <c r="E1293" s="101"/>
      <c r="F1293" s="26" t="s">
        <v>216</v>
      </c>
      <c r="G1293" s="102">
        <v>1</v>
      </c>
      <c r="H1293" s="102"/>
      <c r="I1293" s="103">
        <v>2.79</v>
      </c>
      <c r="J1293" s="103"/>
      <c r="K1293" s="29">
        <v>2.79</v>
      </c>
    </row>
    <row r="1294" spans="1:11" ht="21" customHeight="1">
      <c r="A1294" s="26" t="s">
        <v>782</v>
      </c>
      <c r="B1294" s="100" t="s">
        <v>783</v>
      </c>
      <c r="C1294" s="100"/>
      <c r="D1294" s="101" t="s">
        <v>21</v>
      </c>
      <c r="E1294" s="101"/>
      <c r="F1294" s="26" t="s">
        <v>216</v>
      </c>
      <c r="G1294" s="102">
        <v>1</v>
      </c>
      <c r="H1294" s="102"/>
      <c r="I1294" s="103">
        <v>0.89</v>
      </c>
      <c r="J1294" s="103"/>
      <c r="K1294" s="29">
        <v>0.89</v>
      </c>
    </row>
    <row r="1295" spans="1:11" ht="21" customHeight="1">
      <c r="A1295" s="26" t="s">
        <v>700</v>
      </c>
      <c r="B1295" s="100" t="s">
        <v>701</v>
      </c>
      <c r="C1295" s="100"/>
      <c r="D1295" s="101" t="s">
        <v>21</v>
      </c>
      <c r="E1295" s="101"/>
      <c r="F1295" s="26" t="s">
        <v>216</v>
      </c>
      <c r="G1295" s="102">
        <v>1</v>
      </c>
      <c r="H1295" s="102"/>
      <c r="I1295" s="103">
        <v>1.43</v>
      </c>
      <c r="J1295" s="103"/>
      <c r="K1295" s="29">
        <v>1.43</v>
      </c>
    </row>
    <row r="1296" spans="1:11" ht="29.1" customHeight="1">
      <c r="A1296" s="26" t="s">
        <v>784</v>
      </c>
      <c r="B1296" s="100" t="s">
        <v>785</v>
      </c>
      <c r="C1296" s="100"/>
      <c r="D1296" s="101" t="s">
        <v>21</v>
      </c>
      <c r="E1296" s="101"/>
      <c r="F1296" s="26" t="s">
        <v>216</v>
      </c>
      <c r="G1296" s="102">
        <v>1</v>
      </c>
      <c r="H1296" s="102"/>
      <c r="I1296" s="103">
        <v>0.01</v>
      </c>
      <c r="J1296" s="103"/>
      <c r="K1296" s="29">
        <v>0.01</v>
      </c>
    </row>
    <row r="1297" spans="1:11" ht="21" customHeight="1">
      <c r="A1297" s="26" t="s">
        <v>704</v>
      </c>
      <c r="B1297" s="100" t="s">
        <v>705</v>
      </c>
      <c r="C1297" s="100"/>
      <c r="D1297" s="101" t="s">
        <v>21</v>
      </c>
      <c r="E1297" s="101"/>
      <c r="F1297" s="26" t="s">
        <v>216</v>
      </c>
      <c r="G1297" s="102">
        <v>1</v>
      </c>
      <c r="H1297" s="102"/>
      <c r="I1297" s="103">
        <v>0.08</v>
      </c>
      <c r="J1297" s="103"/>
      <c r="K1297" s="29">
        <v>0.08</v>
      </c>
    </row>
    <row r="1298" spans="1:11" ht="21" customHeight="1">
      <c r="A1298" s="26" t="s">
        <v>728</v>
      </c>
      <c r="B1298" s="100" t="s">
        <v>729</v>
      </c>
      <c r="C1298" s="100"/>
      <c r="D1298" s="101" t="s">
        <v>21</v>
      </c>
      <c r="E1298" s="101"/>
      <c r="F1298" s="26" t="s">
        <v>216</v>
      </c>
      <c r="G1298" s="102">
        <v>1</v>
      </c>
      <c r="H1298" s="102"/>
      <c r="I1298" s="103">
        <v>0.54</v>
      </c>
      <c r="J1298" s="103"/>
      <c r="K1298" s="29">
        <v>0.54</v>
      </c>
    </row>
    <row r="1299" spans="1:11" ht="15" customHeight="1">
      <c r="A1299" s="4"/>
      <c r="B1299" s="4"/>
      <c r="C1299" s="4"/>
      <c r="D1299" s="4"/>
      <c r="E1299" s="4"/>
      <c r="F1299" s="4"/>
      <c r="G1299" s="95" t="s">
        <v>706</v>
      </c>
      <c r="H1299" s="95"/>
      <c r="I1299" s="95"/>
      <c r="J1299" s="95"/>
      <c r="K1299" s="30">
        <v>5.74</v>
      </c>
    </row>
    <row r="1300" spans="1:11" ht="15" customHeight="1">
      <c r="A1300" s="94" t="s">
        <v>707</v>
      </c>
      <c r="B1300" s="94"/>
      <c r="C1300" s="94"/>
      <c r="D1300" s="99" t="s">
        <v>419</v>
      </c>
      <c r="E1300" s="99"/>
      <c r="F1300" s="25" t="s">
        <v>420</v>
      </c>
      <c r="G1300" s="99" t="s">
        <v>421</v>
      </c>
      <c r="H1300" s="99"/>
      <c r="I1300" s="99" t="s">
        <v>422</v>
      </c>
      <c r="J1300" s="99"/>
      <c r="K1300" s="25" t="s">
        <v>423</v>
      </c>
    </row>
    <row r="1301" spans="1:11" ht="15" customHeight="1">
      <c r="A1301" s="26" t="s">
        <v>973</v>
      </c>
      <c r="B1301" s="100" t="s">
        <v>974</v>
      </c>
      <c r="C1301" s="100"/>
      <c r="D1301" s="101" t="s">
        <v>21</v>
      </c>
      <c r="E1301" s="101"/>
      <c r="F1301" s="26" t="s">
        <v>216</v>
      </c>
      <c r="G1301" s="102">
        <v>1</v>
      </c>
      <c r="H1301" s="102"/>
      <c r="I1301" s="103">
        <v>20.97</v>
      </c>
      <c r="J1301" s="103"/>
      <c r="K1301" s="29">
        <v>20.97</v>
      </c>
    </row>
    <row r="1302" spans="1:11" ht="15" customHeight="1">
      <c r="A1302" s="4"/>
      <c r="B1302" s="4"/>
      <c r="C1302" s="4"/>
      <c r="D1302" s="4"/>
      <c r="E1302" s="4"/>
      <c r="F1302" s="4"/>
      <c r="G1302" s="95" t="s">
        <v>710</v>
      </c>
      <c r="H1302" s="95"/>
      <c r="I1302" s="95"/>
      <c r="J1302" s="95"/>
      <c r="K1302" s="30">
        <v>20.97</v>
      </c>
    </row>
    <row r="1303" spans="1:11" ht="15" customHeight="1">
      <c r="A1303" s="94" t="s">
        <v>440</v>
      </c>
      <c r="B1303" s="94"/>
      <c r="C1303" s="94"/>
      <c r="D1303" s="99" t="s">
        <v>419</v>
      </c>
      <c r="E1303" s="99"/>
      <c r="F1303" s="25" t="s">
        <v>420</v>
      </c>
      <c r="G1303" s="99" t="s">
        <v>421</v>
      </c>
      <c r="H1303" s="99"/>
      <c r="I1303" s="99" t="s">
        <v>422</v>
      </c>
      <c r="J1303" s="99"/>
      <c r="K1303" s="25" t="s">
        <v>423</v>
      </c>
    </row>
    <row r="1304" spans="1:11" ht="21" customHeight="1">
      <c r="A1304" s="26" t="s">
        <v>1196</v>
      </c>
      <c r="B1304" s="100" t="s">
        <v>1197</v>
      </c>
      <c r="C1304" s="100"/>
      <c r="D1304" s="101" t="s">
        <v>21</v>
      </c>
      <c r="E1304" s="101"/>
      <c r="F1304" s="26" t="s">
        <v>216</v>
      </c>
      <c r="G1304" s="102">
        <v>1</v>
      </c>
      <c r="H1304" s="102"/>
      <c r="I1304" s="103">
        <v>0.24</v>
      </c>
      <c r="J1304" s="103"/>
      <c r="K1304" s="29">
        <v>0.24</v>
      </c>
    </row>
    <row r="1305" spans="1:11" ht="15" customHeight="1">
      <c r="A1305" s="4"/>
      <c r="B1305" s="4"/>
      <c r="C1305" s="4"/>
      <c r="D1305" s="4"/>
      <c r="E1305" s="4"/>
      <c r="F1305" s="4"/>
      <c r="G1305" s="95" t="s">
        <v>443</v>
      </c>
      <c r="H1305" s="95"/>
      <c r="I1305" s="95"/>
      <c r="J1305" s="95"/>
      <c r="K1305" s="30">
        <v>0.24</v>
      </c>
    </row>
    <row r="1306" spans="1:11" ht="15" customHeight="1">
      <c r="A1306" s="4"/>
      <c r="B1306" s="4"/>
      <c r="C1306" s="4"/>
      <c r="D1306" s="4"/>
      <c r="E1306" s="4"/>
      <c r="F1306" s="4"/>
      <c r="G1306" s="96" t="s">
        <v>444</v>
      </c>
      <c r="H1306" s="96"/>
      <c r="I1306" s="96"/>
      <c r="J1306" s="96"/>
      <c r="K1306" s="9">
        <v>26.95</v>
      </c>
    </row>
    <row r="1307" spans="1:11" ht="9.9499999999999993" customHeight="1">
      <c r="A1307" s="4"/>
      <c r="B1307" s="4"/>
      <c r="C1307" s="4"/>
      <c r="D1307" s="4"/>
      <c r="E1307" s="4"/>
      <c r="F1307" s="4"/>
      <c r="G1307" s="92"/>
      <c r="H1307" s="92"/>
      <c r="I1307" s="92"/>
      <c r="J1307" s="92"/>
      <c r="K1307" s="92"/>
    </row>
    <row r="1308" spans="1:11" ht="20.100000000000001" customHeight="1">
      <c r="A1308" s="93" t="s">
        <v>1198</v>
      </c>
      <c r="B1308" s="93"/>
      <c r="C1308" s="93"/>
      <c r="D1308" s="93"/>
      <c r="E1308" s="93"/>
      <c r="F1308" s="93"/>
      <c r="G1308" s="93"/>
      <c r="H1308" s="93"/>
      <c r="I1308" s="93"/>
      <c r="J1308" s="93"/>
      <c r="K1308" s="93"/>
    </row>
    <row r="1309" spans="1:11" ht="15" customHeight="1">
      <c r="A1309" s="94" t="s">
        <v>697</v>
      </c>
      <c r="B1309" s="94"/>
      <c r="C1309" s="94"/>
      <c r="D1309" s="99" t="s">
        <v>419</v>
      </c>
      <c r="E1309" s="99"/>
      <c r="F1309" s="25" t="s">
        <v>420</v>
      </c>
      <c r="G1309" s="99" t="s">
        <v>421</v>
      </c>
      <c r="H1309" s="99"/>
      <c r="I1309" s="99" t="s">
        <v>422</v>
      </c>
      <c r="J1309" s="99"/>
      <c r="K1309" s="25" t="s">
        <v>423</v>
      </c>
    </row>
    <row r="1310" spans="1:11" ht="21" customHeight="1">
      <c r="A1310" s="26" t="s">
        <v>722</v>
      </c>
      <c r="B1310" s="100" t="s">
        <v>723</v>
      </c>
      <c r="C1310" s="100"/>
      <c r="D1310" s="101" t="s">
        <v>21</v>
      </c>
      <c r="E1310" s="101"/>
      <c r="F1310" s="26" t="s">
        <v>216</v>
      </c>
      <c r="G1310" s="102">
        <v>1</v>
      </c>
      <c r="H1310" s="102"/>
      <c r="I1310" s="103">
        <v>2.79</v>
      </c>
      <c r="J1310" s="103"/>
      <c r="K1310" s="29">
        <v>2.79</v>
      </c>
    </row>
    <row r="1311" spans="1:11" ht="21" customHeight="1">
      <c r="A1311" s="26" t="s">
        <v>782</v>
      </c>
      <c r="B1311" s="100" t="s">
        <v>783</v>
      </c>
      <c r="C1311" s="100"/>
      <c r="D1311" s="101" t="s">
        <v>21</v>
      </c>
      <c r="E1311" s="101"/>
      <c r="F1311" s="26" t="s">
        <v>216</v>
      </c>
      <c r="G1311" s="102">
        <v>1</v>
      </c>
      <c r="H1311" s="102"/>
      <c r="I1311" s="103">
        <v>0.89</v>
      </c>
      <c r="J1311" s="103"/>
      <c r="K1311" s="29">
        <v>0.89</v>
      </c>
    </row>
    <row r="1312" spans="1:11" ht="21" customHeight="1">
      <c r="A1312" s="26" t="s">
        <v>700</v>
      </c>
      <c r="B1312" s="100" t="s">
        <v>701</v>
      </c>
      <c r="C1312" s="100"/>
      <c r="D1312" s="101" t="s">
        <v>21</v>
      </c>
      <c r="E1312" s="101"/>
      <c r="F1312" s="26" t="s">
        <v>216</v>
      </c>
      <c r="G1312" s="102">
        <v>1</v>
      </c>
      <c r="H1312" s="102"/>
      <c r="I1312" s="103">
        <v>1.43</v>
      </c>
      <c r="J1312" s="103"/>
      <c r="K1312" s="29">
        <v>1.43</v>
      </c>
    </row>
    <row r="1313" spans="1:11" ht="29.1" customHeight="1">
      <c r="A1313" s="26" t="s">
        <v>784</v>
      </c>
      <c r="B1313" s="100" t="s">
        <v>785</v>
      </c>
      <c r="C1313" s="100"/>
      <c r="D1313" s="101" t="s">
        <v>21</v>
      </c>
      <c r="E1313" s="101"/>
      <c r="F1313" s="26" t="s">
        <v>216</v>
      </c>
      <c r="G1313" s="102">
        <v>1</v>
      </c>
      <c r="H1313" s="102"/>
      <c r="I1313" s="103">
        <v>0.01</v>
      </c>
      <c r="J1313" s="103"/>
      <c r="K1313" s="29">
        <v>0.01</v>
      </c>
    </row>
    <row r="1314" spans="1:11" ht="21" customHeight="1">
      <c r="A1314" s="26" t="s">
        <v>704</v>
      </c>
      <c r="B1314" s="100" t="s">
        <v>705</v>
      </c>
      <c r="C1314" s="100"/>
      <c r="D1314" s="101" t="s">
        <v>21</v>
      </c>
      <c r="E1314" s="101"/>
      <c r="F1314" s="26" t="s">
        <v>216</v>
      </c>
      <c r="G1314" s="102">
        <v>1</v>
      </c>
      <c r="H1314" s="102"/>
      <c r="I1314" s="103">
        <v>0.08</v>
      </c>
      <c r="J1314" s="103"/>
      <c r="K1314" s="29">
        <v>0.08</v>
      </c>
    </row>
    <row r="1315" spans="1:11" ht="21" customHeight="1">
      <c r="A1315" s="26" t="s">
        <v>728</v>
      </c>
      <c r="B1315" s="100" t="s">
        <v>729</v>
      </c>
      <c r="C1315" s="100"/>
      <c r="D1315" s="101" t="s">
        <v>21</v>
      </c>
      <c r="E1315" s="101"/>
      <c r="F1315" s="26" t="s">
        <v>216</v>
      </c>
      <c r="G1315" s="102">
        <v>1</v>
      </c>
      <c r="H1315" s="102"/>
      <c r="I1315" s="103">
        <v>0.54</v>
      </c>
      <c r="J1315" s="103"/>
      <c r="K1315" s="29">
        <v>0.54</v>
      </c>
    </row>
    <row r="1316" spans="1:11" ht="15" customHeight="1">
      <c r="A1316" s="4"/>
      <c r="B1316" s="4"/>
      <c r="C1316" s="4"/>
      <c r="D1316" s="4"/>
      <c r="E1316" s="4"/>
      <c r="F1316" s="4"/>
      <c r="G1316" s="95" t="s">
        <v>706</v>
      </c>
      <c r="H1316" s="95"/>
      <c r="I1316" s="95"/>
      <c r="J1316" s="95"/>
      <c r="K1316" s="30">
        <v>5.74</v>
      </c>
    </row>
    <row r="1317" spans="1:11" ht="15" customHeight="1">
      <c r="A1317" s="94" t="s">
        <v>707</v>
      </c>
      <c r="B1317" s="94"/>
      <c r="C1317" s="94"/>
      <c r="D1317" s="99" t="s">
        <v>419</v>
      </c>
      <c r="E1317" s="99"/>
      <c r="F1317" s="25" t="s">
        <v>420</v>
      </c>
      <c r="G1317" s="99" t="s">
        <v>421</v>
      </c>
      <c r="H1317" s="99"/>
      <c r="I1317" s="99" t="s">
        <v>422</v>
      </c>
      <c r="J1317" s="99"/>
      <c r="K1317" s="25" t="s">
        <v>423</v>
      </c>
    </row>
    <row r="1318" spans="1:11" ht="15" customHeight="1">
      <c r="A1318" s="26" t="s">
        <v>976</v>
      </c>
      <c r="B1318" s="100" t="s">
        <v>977</v>
      </c>
      <c r="C1318" s="100"/>
      <c r="D1318" s="101" t="s">
        <v>21</v>
      </c>
      <c r="E1318" s="101"/>
      <c r="F1318" s="26" t="s">
        <v>216</v>
      </c>
      <c r="G1318" s="102">
        <v>1</v>
      </c>
      <c r="H1318" s="102"/>
      <c r="I1318" s="103">
        <v>23.15</v>
      </c>
      <c r="J1318" s="103"/>
      <c r="K1318" s="29">
        <v>23.15</v>
      </c>
    </row>
    <row r="1319" spans="1:11" ht="15" customHeight="1">
      <c r="A1319" s="4"/>
      <c r="B1319" s="4"/>
      <c r="C1319" s="4"/>
      <c r="D1319" s="4"/>
      <c r="E1319" s="4"/>
      <c r="F1319" s="4"/>
      <c r="G1319" s="95" t="s">
        <v>710</v>
      </c>
      <c r="H1319" s="95"/>
      <c r="I1319" s="95"/>
      <c r="J1319" s="95"/>
      <c r="K1319" s="30">
        <v>23.15</v>
      </c>
    </row>
    <row r="1320" spans="1:11" ht="15" customHeight="1">
      <c r="A1320" s="94" t="s">
        <v>440</v>
      </c>
      <c r="B1320" s="94"/>
      <c r="C1320" s="94"/>
      <c r="D1320" s="99" t="s">
        <v>419</v>
      </c>
      <c r="E1320" s="99"/>
      <c r="F1320" s="25" t="s">
        <v>420</v>
      </c>
      <c r="G1320" s="99" t="s">
        <v>421</v>
      </c>
      <c r="H1320" s="99"/>
      <c r="I1320" s="99" t="s">
        <v>422</v>
      </c>
      <c r="J1320" s="99"/>
      <c r="K1320" s="25" t="s">
        <v>423</v>
      </c>
    </row>
    <row r="1321" spans="1:11" ht="29.1" customHeight="1">
      <c r="A1321" s="26" t="s">
        <v>1199</v>
      </c>
      <c r="B1321" s="100" t="s">
        <v>1200</v>
      </c>
      <c r="C1321" s="100"/>
      <c r="D1321" s="101" t="s">
        <v>21</v>
      </c>
      <c r="E1321" s="101"/>
      <c r="F1321" s="26" t="s">
        <v>216</v>
      </c>
      <c r="G1321" s="102">
        <v>1</v>
      </c>
      <c r="H1321" s="102"/>
      <c r="I1321" s="103">
        <v>0.19</v>
      </c>
      <c r="J1321" s="103"/>
      <c r="K1321" s="29">
        <v>0.19</v>
      </c>
    </row>
    <row r="1322" spans="1:11" ht="15" customHeight="1">
      <c r="A1322" s="4"/>
      <c r="B1322" s="4"/>
      <c r="C1322" s="4"/>
      <c r="D1322" s="4"/>
      <c r="E1322" s="4"/>
      <c r="F1322" s="4"/>
      <c r="G1322" s="95" t="s">
        <v>443</v>
      </c>
      <c r="H1322" s="95"/>
      <c r="I1322" s="95"/>
      <c r="J1322" s="95"/>
      <c r="K1322" s="30">
        <v>0.19</v>
      </c>
    </row>
    <row r="1323" spans="1:11" ht="15" customHeight="1">
      <c r="A1323" s="4"/>
      <c r="B1323" s="4"/>
      <c r="C1323" s="4"/>
      <c r="D1323" s="4"/>
      <c r="E1323" s="4"/>
      <c r="F1323" s="4"/>
      <c r="G1323" s="96" t="s">
        <v>444</v>
      </c>
      <c r="H1323" s="96"/>
      <c r="I1323" s="96"/>
      <c r="J1323" s="96"/>
      <c r="K1323" s="9">
        <v>29.08</v>
      </c>
    </row>
    <row r="1324" spans="1:11" ht="9.9499999999999993" customHeight="1">
      <c r="A1324" s="4"/>
      <c r="B1324" s="4"/>
      <c r="C1324" s="4"/>
      <c r="D1324" s="4"/>
      <c r="E1324" s="4"/>
      <c r="F1324" s="4"/>
      <c r="G1324" s="92"/>
      <c r="H1324" s="92"/>
      <c r="I1324" s="92"/>
      <c r="J1324" s="92"/>
      <c r="K1324" s="92"/>
    </row>
    <row r="1325" spans="1:11" ht="20.100000000000001" customHeight="1">
      <c r="A1325" s="93" t="s">
        <v>1201</v>
      </c>
      <c r="B1325" s="93"/>
      <c r="C1325" s="93"/>
      <c r="D1325" s="93"/>
      <c r="E1325" s="93"/>
      <c r="F1325" s="93"/>
      <c r="G1325" s="93"/>
      <c r="H1325" s="93"/>
      <c r="I1325" s="93"/>
      <c r="J1325" s="93"/>
      <c r="K1325" s="93"/>
    </row>
    <row r="1326" spans="1:11" ht="15" customHeight="1">
      <c r="A1326" s="94" t="s">
        <v>697</v>
      </c>
      <c r="B1326" s="94"/>
      <c r="C1326" s="94"/>
      <c r="D1326" s="99" t="s">
        <v>419</v>
      </c>
      <c r="E1326" s="99"/>
      <c r="F1326" s="25" t="s">
        <v>420</v>
      </c>
      <c r="G1326" s="99" t="s">
        <v>421</v>
      </c>
      <c r="H1326" s="99"/>
      <c r="I1326" s="99" t="s">
        <v>422</v>
      </c>
      <c r="J1326" s="99"/>
      <c r="K1326" s="25" t="s">
        <v>423</v>
      </c>
    </row>
    <row r="1327" spans="1:11" ht="21" customHeight="1">
      <c r="A1327" s="26" t="s">
        <v>722</v>
      </c>
      <c r="B1327" s="100" t="s">
        <v>723</v>
      </c>
      <c r="C1327" s="100"/>
      <c r="D1327" s="101" t="s">
        <v>21</v>
      </c>
      <c r="E1327" s="101"/>
      <c r="F1327" s="26" t="s">
        <v>216</v>
      </c>
      <c r="G1327" s="102">
        <v>1</v>
      </c>
      <c r="H1327" s="102"/>
      <c r="I1327" s="103">
        <v>2.79</v>
      </c>
      <c r="J1327" s="103"/>
      <c r="K1327" s="29">
        <v>2.79</v>
      </c>
    </row>
    <row r="1328" spans="1:11" ht="21" customHeight="1">
      <c r="A1328" s="26" t="s">
        <v>782</v>
      </c>
      <c r="B1328" s="100" t="s">
        <v>783</v>
      </c>
      <c r="C1328" s="100"/>
      <c r="D1328" s="101" t="s">
        <v>21</v>
      </c>
      <c r="E1328" s="101"/>
      <c r="F1328" s="26" t="s">
        <v>216</v>
      </c>
      <c r="G1328" s="102">
        <v>1</v>
      </c>
      <c r="H1328" s="102"/>
      <c r="I1328" s="103">
        <v>0.89</v>
      </c>
      <c r="J1328" s="103"/>
      <c r="K1328" s="29">
        <v>0.89</v>
      </c>
    </row>
    <row r="1329" spans="1:11" ht="21" customHeight="1">
      <c r="A1329" s="26" t="s">
        <v>700</v>
      </c>
      <c r="B1329" s="100" t="s">
        <v>701</v>
      </c>
      <c r="C1329" s="100"/>
      <c r="D1329" s="101" t="s">
        <v>21</v>
      </c>
      <c r="E1329" s="101"/>
      <c r="F1329" s="26" t="s">
        <v>216</v>
      </c>
      <c r="G1329" s="102">
        <v>1</v>
      </c>
      <c r="H1329" s="102"/>
      <c r="I1329" s="103">
        <v>1.43</v>
      </c>
      <c r="J1329" s="103"/>
      <c r="K1329" s="29">
        <v>1.43</v>
      </c>
    </row>
    <row r="1330" spans="1:11" ht="29.1" customHeight="1">
      <c r="A1330" s="26" t="s">
        <v>784</v>
      </c>
      <c r="B1330" s="100" t="s">
        <v>785</v>
      </c>
      <c r="C1330" s="100"/>
      <c r="D1330" s="101" t="s">
        <v>21</v>
      </c>
      <c r="E1330" s="101"/>
      <c r="F1330" s="26" t="s">
        <v>216</v>
      </c>
      <c r="G1330" s="102">
        <v>1</v>
      </c>
      <c r="H1330" s="102"/>
      <c r="I1330" s="103">
        <v>0.01</v>
      </c>
      <c r="J1330" s="103"/>
      <c r="K1330" s="29">
        <v>0.01</v>
      </c>
    </row>
    <row r="1331" spans="1:11" ht="21" customHeight="1">
      <c r="A1331" s="26" t="s">
        <v>704</v>
      </c>
      <c r="B1331" s="100" t="s">
        <v>705</v>
      </c>
      <c r="C1331" s="100"/>
      <c r="D1331" s="101" t="s">
        <v>21</v>
      </c>
      <c r="E1331" s="101"/>
      <c r="F1331" s="26" t="s">
        <v>216</v>
      </c>
      <c r="G1331" s="102">
        <v>1</v>
      </c>
      <c r="H1331" s="102"/>
      <c r="I1331" s="103">
        <v>0.08</v>
      </c>
      <c r="J1331" s="103"/>
      <c r="K1331" s="29">
        <v>0.08</v>
      </c>
    </row>
    <row r="1332" spans="1:11" ht="21" customHeight="1">
      <c r="A1332" s="26" t="s">
        <v>728</v>
      </c>
      <c r="B1332" s="100" t="s">
        <v>729</v>
      </c>
      <c r="C1332" s="100"/>
      <c r="D1332" s="101" t="s">
        <v>21</v>
      </c>
      <c r="E1332" s="101"/>
      <c r="F1332" s="26" t="s">
        <v>216</v>
      </c>
      <c r="G1332" s="102">
        <v>1</v>
      </c>
      <c r="H1332" s="102"/>
      <c r="I1332" s="103">
        <v>0.54</v>
      </c>
      <c r="J1332" s="103"/>
      <c r="K1332" s="29">
        <v>0.54</v>
      </c>
    </row>
    <row r="1333" spans="1:11" ht="15" customHeight="1">
      <c r="A1333" s="4"/>
      <c r="B1333" s="4"/>
      <c r="C1333" s="4"/>
      <c r="D1333" s="4"/>
      <c r="E1333" s="4"/>
      <c r="F1333" s="4"/>
      <c r="G1333" s="95" t="s">
        <v>706</v>
      </c>
      <c r="H1333" s="95"/>
      <c r="I1333" s="95"/>
      <c r="J1333" s="95"/>
      <c r="K1333" s="30">
        <v>5.74</v>
      </c>
    </row>
    <row r="1334" spans="1:11" ht="15" customHeight="1">
      <c r="A1334" s="94" t="s">
        <v>707</v>
      </c>
      <c r="B1334" s="94"/>
      <c r="C1334" s="94"/>
      <c r="D1334" s="99" t="s">
        <v>419</v>
      </c>
      <c r="E1334" s="99"/>
      <c r="F1334" s="25" t="s">
        <v>420</v>
      </c>
      <c r="G1334" s="99" t="s">
        <v>421</v>
      </c>
      <c r="H1334" s="99"/>
      <c r="I1334" s="99" t="s">
        <v>422</v>
      </c>
      <c r="J1334" s="99"/>
      <c r="K1334" s="25" t="s">
        <v>423</v>
      </c>
    </row>
    <row r="1335" spans="1:11" ht="21" customHeight="1">
      <c r="A1335" s="26" t="s">
        <v>979</v>
      </c>
      <c r="B1335" s="100" t="s">
        <v>980</v>
      </c>
      <c r="C1335" s="100"/>
      <c r="D1335" s="101" t="s">
        <v>21</v>
      </c>
      <c r="E1335" s="101"/>
      <c r="F1335" s="26" t="s">
        <v>216</v>
      </c>
      <c r="G1335" s="102">
        <v>1</v>
      </c>
      <c r="H1335" s="102"/>
      <c r="I1335" s="103">
        <v>18.39</v>
      </c>
      <c r="J1335" s="103"/>
      <c r="K1335" s="29">
        <v>18.39</v>
      </c>
    </row>
    <row r="1336" spans="1:11" ht="15" customHeight="1">
      <c r="A1336" s="4"/>
      <c r="B1336" s="4"/>
      <c r="C1336" s="4"/>
      <c r="D1336" s="4"/>
      <c r="E1336" s="4"/>
      <c r="F1336" s="4"/>
      <c r="G1336" s="95" t="s">
        <v>710</v>
      </c>
      <c r="H1336" s="95"/>
      <c r="I1336" s="95"/>
      <c r="J1336" s="95"/>
      <c r="K1336" s="30">
        <v>18.39</v>
      </c>
    </row>
    <row r="1337" spans="1:11" ht="15" customHeight="1">
      <c r="A1337" s="94" t="s">
        <v>440</v>
      </c>
      <c r="B1337" s="94"/>
      <c r="C1337" s="94"/>
      <c r="D1337" s="99" t="s">
        <v>419</v>
      </c>
      <c r="E1337" s="99"/>
      <c r="F1337" s="25" t="s">
        <v>420</v>
      </c>
      <c r="G1337" s="99" t="s">
        <v>421</v>
      </c>
      <c r="H1337" s="99"/>
      <c r="I1337" s="99" t="s">
        <v>422</v>
      </c>
      <c r="J1337" s="99"/>
      <c r="K1337" s="25" t="s">
        <v>423</v>
      </c>
    </row>
    <row r="1338" spans="1:11" ht="29.1" customHeight="1">
      <c r="A1338" s="26" t="s">
        <v>1202</v>
      </c>
      <c r="B1338" s="100" t="s">
        <v>1203</v>
      </c>
      <c r="C1338" s="100"/>
      <c r="D1338" s="101" t="s">
        <v>21</v>
      </c>
      <c r="E1338" s="101"/>
      <c r="F1338" s="26" t="s">
        <v>216</v>
      </c>
      <c r="G1338" s="102">
        <v>1</v>
      </c>
      <c r="H1338" s="102"/>
      <c r="I1338" s="103">
        <v>0.21</v>
      </c>
      <c r="J1338" s="103"/>
      <c r="K1338" s="29">
        <v>0.21</v>
      </c>
    </row>
    <row r="1339" spans="1:11" ht="15" customHeight="1">
      <c r="A1339" s="4"/>
      <c r="B1339" s="4"/>
      <c r="C1339" s="4"/>
      <c r="D1339" s="4"/>
      <c r="E1339" s="4"/>
      <c r="F1339" s="4"/>
      <c r="G1339" s="95" t="s">
        <v>443</v>
      </c>
      <c r="H1339" s="95"/>
      <c r="I1339" s="95"/>
      <c r="J1339" s="95"/>
      <c r="K1339" s="30">
        <v>0.21</v>
      </c>
    </row>
    <row r="1340" spans="1:11" ht="15" customHeight="1">
      <c r="A1340" s="4"/>
      <c r="B1340" s="4"/>
      <c r="C1340" s="4"/>
      <c r="D1340" s="4"/>
      <c r="E1340" s="4"/>
      <c r="F1340" s="4"/>
      <c r="G1340" s="96" t="s">
        <v>444</v>
      </c>
      <c r="H1340" s="96"/>
      <c r="I1340" s="96"/>
      <c r="J1340" s="96"/>
      <c r="K1340" s="9">
        <v>24.34</v>
      </c>
    </row>
    <row r="1341" spans="1:11" ht="9.9499999999999993" customHeight="1">
      <c r="A1341" s="4"/>
      <c r="B1341" s="4"/>
      <c r="C1341" s="4"/>
      <c r="D1341" s="4"/>
      <c r="E1341" s="4"/>
      <c r="F1341" s="4"/>
      <c r="G1341" s="92"/>
      <c r="H1341" s="92"/>
      <c r="I1341" s="92"/>
      <c r="J1341" s="92"/>
      <c r="K1341" s="92"/>
    </row>
    <row r="1342" spans="1:11" ht="20.100000000000001" customHeight="1">
      <c r="A1342" s="93" t="s">
        <v>1204</v>
      </c>
      <c r="B1342" s="93"/>
      <c r="C1342" s="93"/>
      <c r="D1342" s="93"/>
      <c r="E1342" s="93"/>
      <c r="F1342" s="93"/>
      <c r="G1342" s="93"/>
      <c r="H1342" s="93"/>
      <c r="I1342" s="93"/>
      <c r="J1342" s="93"/>
      <c r="K1342" s="93"/>
    </row>
    <row r="1343" spans="1:11" ht="15" customHeight="1">
      <c r="A1343" s="94" t="s">
        <v>697</v>
      </c>
      <c r="B1343" s="94"/>
      <c r="C1343" s="94"/>
      <c r="D1343" s="99" t="s">
        <v>419</v>
      </c>
      <c r="E1343" s="99"/>
      <c r="F1343" s="25" t="s">
        <v>420</v>
      </c>
      <c r="G1343" s="99" t="s">
        <v>421</v>
      </c>
      <c r="H1343" s="99"/>
      <c r="I1343" s="99" t="s">
        <v>422</v>
      </c>
      <c r="J1343" s="99"/>
      <c r="K1343" s="25" t="s">
        <v>423</v>
      </c>
    </row>
    <row r="1344" spans="1:11" ht="21" customHeight="1">
      <c r="A1344" s="26" t="s">
        <v>722</v>
      </c>
      <c r="B1344" s="100" t="s">
        <v>723</v>
      </c>
      <c r="C1344" s="100"/>
      <c r="D1344" s="101" t="s">
        <v>21</v>
      </c>
      <c r="E1344" s="101"/>
      <c r="F1344" s="26" t="s">
        <v>216</v>
      </c>
      <c r="G1344" s="102">
        <v>1</v>
      </c>
      <c r="H1344" s="102"/>
      <c r="I1344" s="103">
        <v>2.79</v>
      </c>
      <c r="J1344" s="103"/>
      <c r="K1344" s="29">
        <v>2.79</v>
      </c>
    </row>
    <row r="1345" spans="1:11" ht="21" customHeight="1">
      <c r="A1345" s="26" t="s">
        <v>782</v>
      </c>
      <c r="B1345" s="100" t="s">
        <v>783</v>
      </c>
      <c r="C1345" s="100"/>
      <c r="D1345" s="101" t="s">
        <v>21</v>
      </c>
      <c r="E1345" s="101"/>
      <c r="F1345" s="26" t="s">
        <v>216</v>
      </c>
      <c r="G1345" s="102">
        <v>1</v>
      </c>
      <c r="H1345" s="102"/>
      <c r="I1345" s="103">
        <v>0.89</v>
      </c>
      <c r="J1345" s="103"/>
      <c r="K1345" s="29">
        <v>0.89</v>
      </c>
    </row>
    <row r="1346" spans="1:11" ht="21" customHeight="1">
      <c r="A1346" s="26" t="s">
        <v>700</v>
      </c>
      <c r="B1346" s="100" t="s">
        <v>701</v>
      </c>
      <c r="C1346" s="100"/>
      <c r="D1346" s="101" t="s">
        <v>21</v>
      </c>
      <c r="E1346" s="101"/>
      <c r="F1346" s="26" t="s">
        <v>216</v>
      </c>
      <c r="G1346" s="102">
        <v>1</v>
      </c>
      <c r="H1346" s="102"/>
      <c r="I1346" s="103">
        <v>1.43</v>
      </c>
      <c r="J1346" s="103"/>
      <c r="K1346" s="29">
        <v>1.43</v>
      </c>
    </row>
    <row r="1347" spans="1:11" ht="29.1" customHeight="1">
      <c r="A1347" s="26" t="s">
        <v>784</v>
      </c>
      <c r="B1347" s="100" t="s">
        <v>785</v>
      </c>
      <c r="C1347" s="100"/>
      <c r="D1347" s="101" t="s">
        <v>21</v>
      </c>
      <c r="E1347" s="101"/>
      <c r="F1347" s="26" t="s">
        <v>216</v>
      </c>
      <c r="G1347" s="102">
        <v>1</v>
      </c>
      <c r="H1347" s="102"/>
      <c r="I1347" s="103">
        <v>0.01</v>
      </c>
      <c r="J1347" s="103"/>
      <c r="K1347" s="29">
        <v>0.01</v>
      </c>
    </row>
    <row r="1348" spans="1:11" ht="21" customHeight="1">
      <c r="A1348" s="26" t="s">
        <v>704</v>
      </c>
      <c r="B1348" s="100" t="s">
        <v>705</v>
      </c>
      <c r="C1348" s="100"/>
      <c r="D1348" s="101" t="s">
        <v>21</v>
      </c>
      <c r="E1348" s="101"/>
      <c r="F1348" s="26" t="s">
        <v>216</v>
      </c>
      <c r="G1348" s="102">
        <v>1</v>
      </c>
      <c r="H1348" s="102"/>
      <c r="I1348" s="103">
        <v>0.08</v>
      </c>
      <c r="J1348" s="103"/>
      <c r="K1348" s="29">
        <v>0.08</v>
      </c>
    </row>
    <row r="1349" spans="1:11" ht="21" customHeight="1">
      <c r="A1349" s="26" t="s">
        <v>728</v>
      </c>
      <c r="B1349" s="100" t="s">
        <v>729</v>
      </c>
      <c r="C1349" s="100"/>
      <c r="D1349" s="101" t="s">
        <v>21</v>
      </c>
      <c r="E1349" s="101"/>
      <c r="F1349" s="26" t="s">
        <v>216</v>
      </c>
      <c r="G1349" s="102">
        <v>1</v>
      </c>
      <c r="H1349" s="102"/>
      <c r="I1349" s="103">
        <v>0.54</v>
      </c>
      <c r="J1349" s="103"/>
      <c r="K1349" s="29">
        <v>0.54</v>
      </c>
    </row>
    <row r="1350" spans="1:11" ht="15" customHeight="1">
      <c r="A1350" s="4"/>
      <c r="B1350" s="4"/>
      <c r="C1350" s="4"/>
      <c r="D1350" s="4"/>
      <c r="E1350" s="4"/>
      <c r="F1350" s="4"/>
      <c r="G1350" s="95" t="s">
        <v>706</v>
      </c>
      <c r="H1350" s="95"/>
      <c r="I1350" s="95"/>
      <c r="J1350" s="95"/>
      <c r="K1350" s="30">
        <v>5.74</v>
      </c>
    </row>
    <row r="1351" spans="1:11" ht="15" customHeight="1">
      <c r="A1351" s="94" t="s">
        <v>707</v>
      </c>
      <c r="B1351" s="94"/>
      <c r="C1351" s="94"/>
      <c r="D1351" s="99" t="s">
        <v>419</v>
      </c>
      <c r="E1351" s="99"/>
      <c r="F1351" s="25" t="s">
        <v>420</v>
      </c>
      <c r="G1351" s="99" t="s">
        <v>421</v>
      </c>
      <c r="H1351" s="99"/>
      <c r="I1351" s="99" t="s">
        <v>422</v>
      </c>
      <c r="J1351" s="99"/>
      <c r="K1351" s="25" t="s">
        <v>423</v>
      </c>
    </row>
    <row r="1352" spans="1:11" ht="15" customHeight="1">
      <c r="A1352" s="26" t="s">
        <v>982</v>
      </c>
      <c r="B1352" s="100" t="s">
        <v>983</v>
      </c>
      <c r="C1352" s="100"/>
      <c r="D1352" s="101" t="s">
        <v>21</v>
      </c>
      <c r="E1352" s="101"/>
      <c r="F1352" s="26" t="s">
        <v>216</v>
      </c>
      <c r="G1352" s="102">
        <v>1</v>
      </c>
      <c r="H1352" s="102"/>
      <c r="I1352" s="103">
        <v>19.329999999999998</v>
      </c>
      <c r="J1352" s="103"/>
      <c r="K1352" s="29">
        <v>19.329999999999998</v>
      </c>
    </row>
    <row r="1353" spans="1:11" ht="15" customHeight="1">
      <c r="A1353" s="4"/>
      <c r="B1353" s="4"/>
      <c r="C1353" s="4"/>
      <c r="D1353" s="4"/>
      <c r="E1353" s="4"/>
      <c r="F1353" s="4"/>
      <c r="G1353" s="95" t="s">
        <v>710</v>
      </c>
      <c r="H1353" s="95"/>
      <c r="I1353" s="95"/>
      <c r="J1353" s="95"/>
      <c r="K1353" s="30">
        <v>19.329999999999998</v>
      </c>
    </row>
    <row r="1354" spans="1:11" ht="15" customHeight="1">
      <c r="A1354" s="94" t="s">
        <v>440</v>
      </c>
      <c r="B1354" s="94"/>
      <c r="C1354" s="94"/>
      <c r="D1354" s="99" t="s">
        <v>419</v>
      </c>
      <c r="E1354" s="99"/>
      <c r="F1354" s="25" t="s">
        <v>420</v>
      </c>
      <c r="G1354" s="99" t="s">
        <v>421</v>
      </c>
      <c r="H1354" s="99"/>
      <c r="I1354" s="99" t="s">
        <v>422</v>
      </c>
      <c r="J1354" s="99"/>
      <c r="K1354" s="25" t="s">
        <v>423</v>
      </c>
    </row>
    <row r="1355" spans="1:11" ht="21" customHeight="1">
      <c r="A1355" s="26" t="s">
        <v>1205</v>
      </c>
      <c r="B1355" s="100" t="s">
        <v>1206</v>
      </c>
      <c r="C1355" s="100"/>
      <c r="D1355" s="101" t="s">
        <v>21</v>
      </c>
      <c r="E1355" s="101"/>
      <c r="F1355" s="26" t="s">
        <v>216</v>
      </c>
      <c r="G1355" s="102">
        <v>1</v>
      </c>
      <c r="H1355" s="102"/>
      <c r="I1355" s="103">
        <v>0.16</v>
      </c>
      <c r="J1355" s="103"/>
      <c r="K1355" s="29">
        <v>0.16</v>
      </c>
    </row>
    <row r="1356" spans="1:11" ht="15" customHeight="1">
      <c r="A1356" s="4"/>
      <c r="B1356" s="4"/>
      <c r="C1356" s="4"/>
      <c r="D1356" s="4"/>
      <c r="E1356" s="4"/>
      <c r="F1356" s="4"/>
      <c r="G1356" s="95" t="s">
        <v>443</v>
      </c>
      <c r="H1356" s="95"/>
      <c r="I1356" s="95"/>
      <c r="J1356" s="95"/>
      <c r="K1356" s="30">
        <v>0.16</v>
      </c>
    </row>
    <row r="1357" spans="1:11" ht="15" customHeight="1">
      <c r="A1357" s="4"/>
      <c r="B1357" s="4"/>
      <c r="C1357" s="4"/>
      <c r="D1357" s="4"/>
      <c r="E1357" s="4"/>
      <c r="F1357" s="4"/>
      <c r="G1357" s="96" t="s">
        <v>444</v>
      </c>
      <c r="H1357" s="96"/>
      <c r="I1357" s="96"/>
      <c r="J1357" s="96"/>
      <c r="K1357" s="9">
        <v>25.23</v>
      </c>
    </row>
    <row r="1358" spans="1:11" ht="9.9499999999999993" customHeight="1">
      <c r="A1358" s="4"/>
      <c r="B1358" s="4"/>
      <c r="C1358" s="4"/>
      <c r="D1358" s="4"/>
      <c r="E1358" s="4"/>
      <c r="F1358" s="4"/>
      <c r="G1358" s="92"/>
      <c r="H1358" s="92"/>
      <c r="I1358" s="92"/>
      <c r="J1358" s="92"/>
      <c r="K1358" s="92"/>
    </row>
    <row r="1359" spans="1:11" ht="20.100000000000001" customHeight="1">
      <c r="A1359" s="93" t="s">
        <v>1207</v>
      </c>
      <c r="B1359" s="93"/>
      <c r="C1359" s="93"/>
      <c r="D1359" s="93"/>
      <c r="E1359" s="93"/>
      <c r="F1359" s="93"/>
      <c r="G1359" s="93"/>
      <c r="H1359" s="93"/>
      <c r="I1359" s="93"/>
      <c r="J1359" s="93"/>
      <c r="K1359" s="93"/>
    </row>
    <row r="1360" spans="1:11" ht="15" customHeight="1">
      <c r="A1360" s="94" t="s">
        <v>697</v>
      </c>
      <c r="B1360" s="94"/>
      <c r="C1360" s="94"/>
      <c r="D1360" s="99" t="s">
        <v>419</v>
      </c>
      <c r="E1360" s="99"/>
      <c r="F1360" s="25" t="s">
        <v>420</v>
      </c>
      <c r="G1360" s="99" t="s">
        <v>421</v>
      </c>
      <c r="H1360" s="99"/>
      <c r="I1360" s="99" t="s">
        <v>422</v>
      </c>
      <c r="J1360" s="99"/>
      <c r="K1360" s="25" t="s">
        <v>423</v>
      </c>
    </row>
    <row r="1361" spans="1:11" ht="21" customHeight="1">
      <c r="A1361" s="26" t="s">
        <v>722</v>
      </c>
      <c r="B1361" s="100" t="s">
        <v>723</v>
      </c>
      <c r="C1361" s="100"/>
      <c r="D1361" s="101" t="s">
        <v>21</v>
      </c>
      <c r="E1361" s="101"/>
      <c r="F1361" s="26" t="s">
        <v>216</v>
      </c>
      <c r="G1361" s="102">
        <v>1</v>
      </c>
      <c r="H1361" s="102"/>
      <c r="I1361" s="103">
        <v>2.79</v>
      </c>
      <c r="J1361" s="103"/>
      <c r="K1361" s="29">
        <v>2.79</v>
      </c>
    </row>
    <row r="1362" spans="1:11" ht="21" customHeight="1">
      <c r="A1362" s="26" t="s">
        <v>782</v>
      </c>
      <c r="B1362" s="100" t="s">
        <v>783</v>
      </c>
      <c r="C1362" s="100"/>
      <c r="D1362" s="101" t="s">
        <v>21</v>
      </c>
      <c r="E1362" s="101"/>
      <c r="F1362" s="26" t="s">
        <v>216</v>
      </c>
      <c r="G1362" s="102">
        <v>1</v>
      </c>
      <c r="H1362" s="102"/>
      <c r="I1362" s="103">
        <v>0.89</v>
      </c>
      <c r="J1362" s="103"/>
      <c r="K1362" s="29">
        <v>0.89</v>
      </c>
    </row>
    <row r="1363" spans="1:11" ht="21" customHeight="1">
      <c r="A1363" s="26" t="s">
        <v>700</v>
      </c>
      <c r="B1363" s="100" t="s">
        <v>701</v>
      </c>
      <c r="C1363" s="100"/>
      <c r="D1363" s="101" t="s">
        <v>21</v>
      </c>
      <c r="E1363" s="101"/>
      <c r="F1363" s="26" t="s">
        <v>216</v>
      </c>
      <c r="G1363" s="102">
        <v>1</v>
      </c>
      <c r="H1363" s="102"/>
      <c r="I1363" s="103">
        <v>1.43</v>
      </c>
      <c r="J1363" s="103"/>
      <c r="K1363" s="29">
        <v>1.43</v>
      </c>
    </row>
    <row r="1364" spans="1:11" ht="29.1" customHeight="1">
      <c r="A1364" s="26" t="s">
        <v>784</v>
      </c>
      <c r="B1364" s="100" t="s">
        <v>785</v>
      </c>
      <c r="C1364" s="100"/>
      <c r="D1364" s="101" t="s">
        <v>21</v>
      </c>
      <c r="E1364" s="101"/>
      <c r="F1364" s="26" t="s">
        <v>216</v>
      </c>
      <c r="G1364" s="102">
        <v>1</v>
      </c>
      <c r="H1364" s="102"/>
      <c r="I1364" s="103">
        <v>0.01</v>
      </c>
      <c r="J1364" s="103"/>
      <c r="K1364" s="29">
        <v>0.01</v>
      </c>
    </row>
    <row r="1365" spans="1:11" ht="21" customHeight="1">
      <c r="A1365" s="26" t="s">
        <v>704</v>
      </c>
      <c r="B1365" s="100" t="s">
        <v>705</v>
      </c>
      <c r="C1365" s="100"/>
      <c r="D1365" s="101" t="s">
        <v>21</v>
      </c>
      <c r="E1365" s="101"/>
      <c r="F1365" s="26" t="s">
        <v>216</v>
      </c>
      <c r="G1365" s="102">
        <v>1</v>
      </c>
      <c r="H1365" s="102"/>
      <c r="I1365" s="103">
        <v>0.08</v>
      </c>
      <c r="J1365" s="103"/>
      <c r="K1365" s="29">
        <v>0.08</v>
      </c>
    </row>
    <row r="1366" spans="1:11" ht="21" customHeight="1">
      <c r="A1366" s="26" t="s">
        <v>728</v>
      </c>
      <c r="B1366" s="100" t="s">
        <v>729</v>
      </c>
      <c r="C1366" s="100"/>
      <c r="D1366" s="101" t="s">
        <v>21</v>
      </c>
      <c r="E1366" s="101"/>
      <c r="F1366" s="26" t="s">
        <v>216</v>
      </c>
      <c r="G1366" s="102">
        <v>1</v>
      </c>
      <c r="H1366" s="102"/>
      <c r="I1366" s="103">
        <v>0.54</v>
      </c>
      <c r="J1366" s="103"/>
      <c r="K1366" s="29">
        <v>0.54</v>
      </c>
    </row>
    <row r="1367" spans="1:11" ht="15" customHeight="1">
      <c r="A1367" s="4"/>
      <c r="B1367" s="4"/>
      <c r="C1367" s="4"/>
      <c r="D1367" s="4"/>
      <c r="E1367" s="4"/>
      <c r="F1367" s="4"/>
      <c r="G1367" s="95" t="s">
        <v>706</v>
      </c>
      <c r="H1367" s="95"/>
      <c r="I1367" s="95"/>
      <c r="J1367" s="95"/>
      <c r="K1367" s="30">
        <v>5.74</v>
      </c>
    </row>
    <row r="1368" spans="1:11" ht="15" customHeight="1">
      <c r="A1368" s="94" t="s">
        <v>707</v>
      </c>
      <c r="B1368" s="94"/>
      <c r="C1368" s="94"/>
      <c r="D1368" s="99" t="s">
        <v>419</v>
      </c>
      <c r="E1368" s="99"/>
      <c r="F1368" s="25" t="s">
        <v>420</v>
      </c>
      <c r="G1368" s="99" t="s">
        <v>421</v>
      </c>
      <c r="H1368" s="99"/>
      <c r="I1368" s="99" t="s">
        <v>422</v>
      </c>
      <c r="J1368" s="99"/>
      <c r="K1368" s="25" t="s">
        <v>423</v>
      </c>
    </row>
    <row r="1369" spans="1:11" ht="15" customHeight="1">
      <c r="A1369" s="26" t="s">
        <v>985</v>
      </c>
      <c r="B1369" s="100" t="s">
        <v>986</v>
      </c>
      <c r="C1369" s="100"/>
      <c r="D1369" s="101" t="s">
        <v>21</v>
      </c>
      <c r="E1369" s="101"/>
      <c r="F1369" s="26" t="s">
        <v>216</v>
      </c>
      <c r="G1369" s="102">
        <v>1</v>
      </c>
      <c r="H1369" s="102"/>
      <c r="I1369" s="103">
        <v>18.62</v>
      </c>
      <c r="J1369" s="103"/>
      <c r="K1369" s="29">
        <v>18.62</v>
      </c>
    </row>
    <row r="1370" spans="1:11" ht="15" customHeight="1">
      <c r="A1370" s="4"/>
      <c r="B1370" s="4"/>
      <c r="C1370" s="4"/>
      <c r="D1370" s="4"/>
      <c r="E1370" s="4"/>
      <c r="F1370" s="4"/>
      <c r="G1370" s="95" t="s">
        <v>710</v>
      </c>
      <c r="H1370" s="95"/>
      <c r="I1370" s="95"/>
      <c r="J1370" s="95"/>
      <c r="K1370" s="30">
        <v>18.62</v>
      </c>
    </row>
    <row r="1371" spans="1:11" ht="15" customHeight="1">
      <c r="A1371" s="94" t="s">
        <v>440</v>
      </c>
      <c r="B1371" s="94"/>
      <c r="C1371" s="94"/>
      <c r="D1371" s="99" t="s">
        <v>419</v>
      </c>
      <c r="E1371" s="99"/>
      <c r="F1371" s="25" t="s">
        <v>420</v>
      </c>
      <c r="G1371" s="99" t="s">
        <v>421</v>
      </c>
      <c r="H1371" s="99"/>
      <c r="I1371" s="99" t="s">
        <v>422</v>
      </c>
      <c r="J1371" s="99"/>
      <c r="K1371" s="25" t="s">
        <v>423</v>
      </c>
    </row>
    <row r="1372" spans="1:11" ht="21" customHeight="1">
      <c r="A1372" s="26" t="s">
        <v>1208</v>
      </c>
      <c r="B1372" s="100" t="s">
        <v>1209</v>
      </c>
      <c r="C1372" s="100"/>
      <c r="D1372" s="101" t="s">
        <v>21</v>
      </c>
      <c r="E1372" s="101"/>
      <c r="F1372" s="26" t="s">
        <v>216</v>
      </c>
      <c r="G1372" s="102">
        <v>1</v>
      </c>
      <c r="H1372" s="102"/>
      <c r="I1372" s="103">
        <v>0.15</v>
      </c>
      <c r="J1372" s="103"/>
      <c r="K1372" s="29">
        <v>0.15</v>
      </c>
    </row>
    <row r="1373" spans="1:11" ht="15" customHeight="1">
      <c r="A1373" s="4"/>
      <c r="B1373" s="4"/>
      <c r="C1373" s="4"/>
      <c r="D1373" s="4"/>
      <c r="E1373" s="4"/>
      <c r="F1373" s="4"/>
      <c r="G1373" s="95" t="s">
        <v>443</v>
      </c>
      <c r="H1373" s="95"/>
      <c r="I1373" s="95"/>
      <c r="J1373" s="95"/>
      <c r="K1373" s="30">
        <v>0.15</v>
      </c>
    </row>
    <row r="1374" spans="1:11" ht="15" customHeight="1">
      <c r="A1374" s="4"/>
      <c r="B1374" s="4"/>
      <c r="C1374" s="4"/>
      <c r="D1374" s="4"/>
      <c r="E1374" s="4"/>
      <c r="F1374" s="4"/>
      <c r="G1374" s="96" t="s">
        <v>444</v>
      </c>
      <c r="H1374" s="96"/>
      <c r="I1374" s="96"/>
      <c r="J1374" s="96"/>
      <c r="K1374" s="9">
        <v>24.51</v>
      </c>
    </row>
    <row r="1375" spans="1:11" ht="9.9499999999999993" customHeight="1">
      <c r="A1375" s="4"/>
      <c r="B1375" s="4"/>
      <c r="C1375" s="4"/>
      <c r="D1375" s="4"/>
      <c r="E1375" s="4"/>
      <c r="F1375" s="4"/>
      <c r="G1375" s="92"/>
      <c r="H1375" s="92"/>
      <c r="I1375" s="92"/>
      <c r="J1375" s="92"/>
      <c r="K1375" s="92"/>
    </row>
    <row r="1376" spans="1:11" ht="20.100000000000001" customHeight="1">
      <c r="A1376" s="93" t="s">
        <v>1210</v>
      </c>
      <c r="B1376" s="93"/>
      <c r="C1376" s="93"/>
      <c r="D1376" s="93"/>
      <c r="E1376" s="93"/>
      <c r="F1376" s="93"/>
      <c r="G1376" s="93"/>
      <c r="H1376" s="93"/>
      <c r="I1376" s="93"/>
      <c r="J1376" s="93"/>
      <c r="K1376" s="93"/>
    </row>
    <row r="1377" spans="1:11" ht="15" customHeight="1">
      <c r="A1377" s="94" t="s">
        <v>697</v>
      </c>
      <c r="B1377" s="94"/>
      <c r="C1377" s="94"/>
      <c r="D1377" s="99" t="s">
        <v>419</v>
      </c>
      <c r="E1377" s="99"/>
      <c r="F1377" s="25" t="s">
        <v>420</v>
      </c>
      <c r="G1377" s="99" t="s">
        <v>421</v>
      </c>
      <c r="H1377" s="99"/>
      <c r="I1377" s="99" t="s">
        <v>422</v>
      </c>
      <c r="J1377" s="99"/>
      <c r="K1377" s="25" t="s">
        <v>423</v>
      </c>
    </row>
    <row r="1378" spans="1:11" ht="21" customHeight="1">
      <c r="A1378" s="26" t="s">
        <v>722</v>
      </c>
      <c r="B1378" s="100" t="s">
        <v>723</v>
      </c>
      <c r="C1378" s="100"/>
      <c r="D1378" s="101" t="s">
        <v>21</v>
      </c>
      <c r="E1378" s="101"/>
      <c r="F1378" s="26" t="s">
        <v>216</v>
      </c>
      <c r="G1378" s="102">
        <v>1</v>
      </c>
      <c r="H1378" s="102"/>
      <c r="I1378" s="103">
        <v>2.79</v>
      </c>
      <c r="J1378" s="103"/>
      <c r="K1378" s="29">
        <v>2.79</v>
      </c>
    </row>
    <row r="1379" spans="1:11" ht="21" customHeight="1">
      <c r="A1379" s="26" t="s">
        <v>782</v>
      </c>
      <c r="B1379" s="100" t="s">
        <v>783</v>
      </c>
      <c r="C1379" s="100"/>
      <c r="D1379" s="101" t="s">
        <v>21</v>
      </c>
      <c r="E1379" s="101"/>
      <c r="F1379" s="26" t="s">
        <v>216</v>
      </c>
      <c r="G1379" s="102">
        <v>1</v>
      </c>
      <c r="H1379" s="102"/>
      <c r="I1379" s="103">
        <v>0.89</v>
      </c>
      <c r="J1379" s="103"/>
      <c r="K1379" s="29">
        <v>0.89</v>
      </c>
    </row>
    <row r="1380" spans="1:11" ht="21" customHeight="1">
      <c r="A1380" s="26" t="s">
        <v>700</v>
      </c>
      <c r="B1380" s="100" t="s">
        <v>701</v>
      </c>
      <c r="C1380" s="100"/>
      <c r="D1380" s="101" t="s">
        <v>21</v>
      </c>
      <c r="E1380" s="101"/>
      <c r="F1380" s="26" t="s">
        <v>216</v>
      </c>
      <c r="G1380" s="102">
        <v>1</v>
      </c>
      <c r="H1380" s="102"/>
      <c r="I1380" s="103">
        <v>1.43</v>
      </c>
      <c r="J1380" s="103"/>
      <c r="K1380" s="29">
        <v>1.43</v>
      </c>
    </row>
    <row r="1381" spans="1:11" ht="29.1" customHeight="1">
      <c r="A1381" s="26" t="s">
        <v>784</v>
      </c>
      <c r="B1381" s="100" t="s">
        <v>785</v>
      </c>
      <c r="C1381" s="100"/>
      <c r="D1381" s="101" t="s">
        <v>21</v>
      </c>
      <c r="E1381" s="101"/>
      <c r="F1381" s="26" t="s">
        <v>216</v>
      </c>
      <c r="G1381" s="102">
        <v>1</v>
      </c>
      <c r="H1381" s="102"/>
      <c r="I1381" s="103">
        <v>0.01</v>
      </c>
      <c r="J1381" s="103"/>
      <c r="K1381" s="29">
        <v>0.01</v>
      </c>
    </row>
    <row r="1382" spans="1:11" ht="21" customHeight="1">
      <c r="A1382" s="26" t="s">
        <v>704</v>
      </c>
      <c r="B1382" s="100" t="s">
        <v>705</v>
      </c>
      <c r="C1382" s="100"/>
      <c r="D1382" s="101" t="s">
        <v>21</v>
      </c>
      <c r="E1382" s="101"/>
      <c r="F1382" s="26" t="s">
        <v>216</v>
      </c>
      <c r="G1382" s="102">
        <v>1</v>
      </c>
      <c r="H1382" s="102"/>
      <c r="I1382" s="103">
        <v>0.08</v>
      </c>
      <c r="J1382" s="103"/>
      <c r="K1382" s="29">
        <v>0.08</v>
      </c>
    </row>
    <row r="1383" spans="1:11" ht="21" customHeight="1">
      <c r="A1383" s="26" t="s">
        <v>728</v>
      </c>
      <c r="B1383" s="100" t="s">
        <v>729</v>
      </c>
      <c r="C1383" s="100"/>
      <c r="D1383" s="101" t="s">
        <v>21</v>
      </c>
      <c r="E1383" s="101"/>
      <c r="F1383" s="26" t="s">
        <v>216</v>
      </c>
      <c r="G1383" s="102">
        <v>1</v>
      </c>
      <c r="H1383" s="102"/>
      <c r="I1383" s="103">
        <v>0.54</v>
      </c>
      <c r="J1383" s="103"/>
      <c r="K1383" s="29">
        <v>0.54</v>
      </c>
    </row>
    <row r="1384" spans="1:11" ht="15" customHeight="1">
      <c r="A1384" s="4"/>
      <c r="B1384" s="4"/>
      <c r="C1384" s="4"/>
      <c r="D1384" s="4"/>
      <c r="E1384" s="4"/>
      <c r="F1384" s="4"/>
      <c r="G1384" s="95" t="s">
        <v>706</v>
      </c>
      <c r="H1384" s="95"/>
      <c r="I1384" s="95"/>
      <c r="J1384" s="95"/>
      <c r="K1384" s="30">
        <v>5.74</v>
      </c>
    </row>
    <row r="1385" spans="1:11" ht="15" customHeight="1">
      <c r="A1385" s="94" t="s">
        <v>707</v>
      </c>
      <c r="B1385" s="94"/>
      <c r="C1385" s="94"/>
      <c r="D1385" s="99" t="s">
        <v>419</v>
      </c>
      <c r="E1385" s="99"/>
      <c r="F1385" s="25" t="s">
        <v>420</v>
      </c>
      <c r="G1385" s="99" t="s">
        <v>421</v>
      </c>
      <c r="H1385" s="99"/>
      <c r="I1385" s="99" t="s">
        <v>422</v>
      </c>
      <c r="J1385" s="99"/>
      <c r="K1385" s="25" t="s">
        <v>423</v>
      </c>
    </row>
    <row r="1386" spans="1:11" ht="21" customHeight="1">
      <c r="A1386" s="26" t="s">
        <v>988</v>
      </c>
      <c r="B1386" s="100" t="s">
        <v>989</v>
      </c>
      <c r="C1386" s="100"/>
      <c r="D1386" s="101" t="s">
        <v>21</v>
      </c>
      <c r="E1386" s="101"/>
      <c r="F1386" s="26" t="s">
        <v>216</v>
      </c>
      <c r="G1386" s="102">
        <v>1</v>
      </c>
      <c r="H1386" s="102"/>
      <c r="I1386" s="103">
        <v>23.15</v>
      </c>
      <c r="J1386" s="103"/>
      <c r="K1386" s="29">
        <v>23.15</v>
      </c>
    </row>
    <row r="1387" spans="1:11" ht="15" customHeight="1">
      <c r="A1387" s="4"/>
      <c r="B1387" s="4"/>
      <c r="C1387" s="4"/>
      <c r="D1387" s="4"/>
      <c r="E1387" s="4"/>
      <c r="F1387" s="4"/>
      <c r="G1387" s="95" t="s">
        <v>710</v>
      </c>
      <c r="H1387" s="95"/>
      <c r="I1387" s="95"/>
      <c r="J1387" s="95"/>
      <c r="K1387" s="30">
        <v>23.15</v>
      </c>
    </row>
    <row r="1388" spans="1:11" ht="15" customHeight="1">
      <c r="A1388" s="94" t="s">
        <v>440</v>
      </c>
      <c r="B1388" s="94"/>
      <c r="C1388" s="94"/>
      <c r="D1388" s="99" t="s">
        <v>419</v>
      </c>
      <c r="E1388" s="99"/>
      <c r="F1388" s="25" t="s">
        <v>420</v>
      </c>
      <c r="G1388" s="99" t="s">
        <v>421</v>
      </c>
      <c r="H1388" s="99"/>
      <c r="I1388" s="99" t="s">
        <v>422</v>
      </c>
      <c r="J1388" s="99"/>
      <c r="K1388" s="25" t="s">
        <v>423</v>
      </c>
    </row>
    <row r="1389" spans="1:11" ht="29.1" customHeight="1">
      <c r="A1389" s="26" t="s">
        <v>1211</v>
      </c>
      <c r="B1389" s="100" t="s">
        <v>1212</v>
      </c>
      <c r="C1389" s="100"/>
      <c r="D1389" s="101" t="s">
        <v>21</v>
      </c>
      <c r="E1389" s="101"/>
      <c r="F1389" s="26" t="s">
        <v>216</v>
      </c>
      <c r="G1389" s="102">
        <v>1</v>
      </c>
      <c r="H1389" s="102"/>
      <c r="I1389" s="103">
        <v>0.19</v>
      </c>
      <c r="J1389" s="103"/>
      <c r="K1389" s="29">
        <v>0.19</v>
      </c>
    </row>
    <row r="1390" spans="1:11" ht="15" customHeight="1">
      <c r="A1390" s="4"/>
      <c r="B1390" s="4"/>
      <c r="C1390" s="4"/>
      <c r="D1390" s="4"/>
      <c r="E1390" s="4"/>
      <c r="F1390" s="4"/>
      <c r="G1390" s="95" t="s">
        <v>443</v>
      </c>
      <c r="H1390" s="95"/>
      <c r="I1390" s="95"/>
      <c r="J1390" s="95"/>
      <c r="K1390" s="30">
        <v>0.19</v>
      </c>
    </row>
    <row r="1391" spans="1:11" ht="15" customHeight="1">
      <c r="A1391" s="4"/>
      <c r="B1391" s="4"/>
      <c r="C1391" s="4"/>
      <c r="D1391" s="4"/>
      <c r="E1391" s="4"/>
      <c r="F1391" s="4"/>
      <c r="G1391" s="96" t="s">
        <v>444</v>
      </c>
      <c r="H1391" s="96"/>
      <c r="I1391" s="96"/>
      <c r="J1391" s="96"/>
      <c r="K1391" s="9">
        <v>29.08</v>
      </c>
    </row>
    <row r="1392" spans="1:11" ht="9.9499999999999993" customHeight="1">
      <c r="A1392" s="4"/>
      <c r="B1392" s="4"/>
      <c r="C1392" s="4"/>
      <c r="D1392" s="4"/>
      <c r="E1392" s="4"/>
      <c r="F1392" s="4"/>
      <c r="G1392" s="92"/>
      <c r="H1392" s="92"/>
      <c r="I1392" s="92"/>
      <c r="J1392" s="92"/>
      <c r="K1392" s="92"/>
    </row>
    <row r="1393" spans="1:11" ht="20.100000000000001" customHeight="1">
      <c r="A1393" s="93" t="s">
        <v>1213</v>
      </c>
      <c r="B1393" s="93"/>
      <c r="C1393" s="93"/>
      <c r="D1393" s="93"/>
      <c r="E1393" s="93"/>
      <c r="F1393" s="93"/>
      <c r="G1393" s="93"/>
      <c r="H1393" s="93"/>
      <c r="I1393" s="93"/>
      <c r="J1393" s="93"/>
      <c r="K1393" s="93"/>
    </row>
    <row r="1394" spans="1:11" ht="15" customHeight="1">
      <c r="A1394" s="94" t="s">
        <v>697</v>
      </c>
      <c r="B1394" s="94"/>
      <c r="C1394" s="94"/>
      <c r="D1394" s="99" t="s">
        <v>419</v>
      </c>
      <c r="E1394" s="99"/>
      <c r="F1394" s="25" t="s">
        <v>420</v>
      </c>
      <c r="G1394" s="99" t="s">
        <v>421</v>
      </c>
      <c r="H1394" s="99"/>
      <c r="I1394" s="99" t="s">
        <v>422</v>
      </c>
      <c r="J1394" s="99"/>
      <c r="K1394" s="25" t="s">
        <v>423</v>
      </c>
    </row>
    <row r="1395" spans="1:11" ht="21" customHeight="1">
      <c r="A1395" s="26" t="s">
        <v>722</v>
      </c>
      <c r="B1395" s="100" t="s">
        <v>723</v>
      </c>
      <c r="C1395" s="100"/>
      <c r="D1395" s="101" t="s">
        <v>21</v>
      </c>
      <c r="E1395" s="101"/>
      <c r="F1395" s="26" t="s">
        <v>216</v>
      </c>
      <c r="G1395" s="102">
        <v>1</v>
      </c>
      <c r="H1395" s="102"/>
      <c r="I1395" s="103">
        <v>2.79</v>
      </c>
      <c r="J1395" s="103"/>
      <c r="K1395" s="29">
        <v>2.79</v>
      </c>
    </row>
    <row r="1396" spans="1:11" ht="21" customHeight="1">
      <c r="A1396" s="26" t="s">
        <v>724</v>
      </c>
      <c r="B1396" s="100" t="s">
        <v>725</v>
      </c>
      <c r="C1396" s="100"/>
      <c r="D1396" s="101" t="s">
        <v>21</v>
      </c>
      <c r="E1396" s="101"/>
      <c r="F1396" s="26" t="s">
        <v>216</v>
      </c>
      <c r="G1396" s="102">
        <v>1</v>
      </c>
      <c r="H1396" s="102"/>
      <c r="I1396" s="103">
        <v>1.31</v>
      </c>
      <c r="J1396" s="103"/>
      <c r="K1396" s="29">
        <v>1.31</v>
      </c>
    </row>
    <row r="1397" spans="1:11" ht="21" customHeight="1">
      <c r="A1397" s="26" t="s">
        <v>700</v>
      </c>
      <c r="B1397" s="100" t="s">
        <v>701</v>
      </c>
      <c r="C1397" s="100"/>
      <c r="D1397" s="101" t="s">
        <v>21</v>
      </c>
      <c r="E1397" s="101"/>
      <c r="F1397" s="26" t="s">
        <v>216</v>
      </c>
      <c r="G1397" s="102">
        <v>1</v>
      </c>
      <c r="H1397" s="102"/>
      <c r="I1397" s="103">
        <v>1.43</v>
      </c>
      <c r="J1397" s="103"/>
      <c r="K1397" s="29">
        <v>1.43</v>
      </c>
    </row>
    <row r="1398" spans="1:11" ht="21" customHeight="1">
      <c r="A1398" s="26" t="s">
        <v>726</v>
      </c>
      <c r="B1398" s="100" t="s">
        <v>727</v>
      </c>
      <c r="C1398" s="100"/>
      <c r="D1398" s="101" t="s">
        <v>21</v>
      </c>
      <c r="E1398" s="101"/>
      <c r="F1398" s="26" t="s">
        <v>216</v>
      </c>
      <c r="G1398" s="102">
        <v>1</v>
      </c>
      <c r="H1398" s="102"/>
      <c r="I1398" s="103">
        <v>0.78</v>
      </c>
      <c r="J1398" s="103"/>
      <c r="K1398" s="29">
        <v>0.78</v>
      </c>
    </row>
    <row r="1399" spans="1:11" ht="21" customHeight="1">
      <c r="A1399" s="26" t="s">
        <v>704</v>
      </c>
      <c r="B1399" s="100" t="s">
        <v>705</v>
      </c>
      <c r="C1399" s="100"/>
      <c r="D1399" s="101" t="s">
        <v>21</v>
      </c>
      <c r="E1399" s="101"/>
      <c r="F1399" s="26" t="s">
        <v>216</v>
      </c>
      <c r="G1399" s="102">
        <v>1</v>
      </c>
      <c r="H1399" s="102"/>
      <c r="I1399" s="103">
        <v>0.08</v>
      </c>
      <c r="J1399" s="103"/>
      <c r="K1399" s="29">
        <v>0.08</v>
      </c>
    </row>
    <row r="1400" spans="1:11" ht="21" customHeight="1">
      <c r="A1400" s="26" t="s">
        <v>728</v>
      </c>
      <c r="B1400" s="100" t="s">
        <v>729</v>
      </c>
      <c r="C1400" s="100"/>
      <c r="D1400" s="101" t="s">
        <v>21</v>
      </c>
      <c r="E1400" s="101"/>
      <c r="F1400" s="26" t="s">
        <v>216</v>
      </c>
      <c r="G1400" s="102">
        <v>1</v>
      </c>
      <c r="H1400" s="102"/>
      <c r="I1400" s="103">
        <v>0.54</v>
      </c>
      <c r="J1400" s="103"/>
      <c r="K1400" s="29">
        <v>0.54</v>
      </c>
    </row>
    <row r="1401" spans="1:11" ht="15" customHeight="1">
      <c r="A1401" s="4"/>
      <c r="B1401" s="4"/>
      <c r="C1401" s="4"/>
      <c r="D1401" s="4"/>
      <c r="E1401" s="4"/>
      <c r="F1401" s="4"/>
      <c r="G1401" s="95" t="s">
        <v>706</v>
      </c>
      <c r="H1401" s="95"/>
      <c r="I1401" s="95"/>
      <c r="J1401" s="95"/>
      <c r="K1401" s="30">
        <v>6.93</v>
      </c>
    </row>
    <row r="1402" spans="1:11" ht="15" customHeight="1">
      <c r="A1402" s="94" t="s">
        <v>707</v>
      </c>
      <c r="B1402" s="94"/>
      <c r="C1402" s="94"/>
      <c r="D1402" s="99" t="s">
        <v>419</v>
      </c>
      <c r="E1402" s="99"/>
      <c r="F1402" s="25" t="s">
        <v>420</v>
      </c>
      <c r="G1402" s="99" t="s">
        <v>421</v>
      </c>
      <c r="H1402" s="99"/>
      <c r="I1402" s="99" t="s">
        <v>422</v>
      </c>
      <c r="J1402" s="99"/>
      <c r="K1402" s="25" t="s">
        <v>423</v>
      </c>
    </row>
    <row r="1403" spans="1:11" ht="15" customHeight="1">
      <c r="A1403" s="26" t="s">
        <v>991</v>
      </c>
      <c r="B1403" s="100" t="s">
        <v>992</v>
      </c>
      <c r="C1403" s="100"/>
      <c r="D1403" s="101" t="s">
        <v>21</v>
      </c>
      <c r="E1403" s="101"/>
      <c r="F1403" s="26" t="s">
        <v>216</v>
      </c>
      <c r="G1403" s="102">
        <v>1</v>
      </c>
      <c r="H1403" s="102"/>
      <c r="I1403" s="103">
        <v>20.97</v>
      </c>
      <c r="J1403" s="103"/>
      <c r="K1403" s="29">
        <v>20.97</v>
      </c>
    </row>
    <row r="1404" spans="1:11" ht="15" customHeight="1">
      <c r="A1404" s="4"/>
      <c r="B1404" s="4"/>
      <c r="C1404" s="4"/>
      <c r="D1404" s="4"/>
      <c r="E1404" s="4"/>
      <c r="F1404" s="4"/>
      <c r="G1404" s="95" t="s">
        <v>710</v>
      </c>
      <c r="H1404" s="95"/>
      <c r="I1404" s="95"/>
      <c r="J1404" s="95"/>
      <c r="K1404" s="30">
        <v>20.97</v>
      </c>
    </row>
    <row r="1405" spans="1:11" ht="15" customHeight="1">
      <c r="A1405" s="94" t="s">
        <v>440</v>
      </c>
      <c r="B1405" s="94"/>
      <c r="C1405" s="94"/>
      <c r="D1405" s="99" t="s">
        <v>419</v>
      </c>
      <c r="E1405" s="99"/>
      <c r="F1405" s="25" t="s">
        <v>420</v>
      </c>
      <c r="G1405" s="99" t="s">
        <v>421</v>
      </c>
      <c r="H1405" s="99"/>
      <c r="I1405" s="99" t="s">
        <v>422</v>
      </c>
      <c r="J1405" s="99"/>
      <c r="K1405" s="25" t="s">
        <v>423</v>
      </c>
    </row>
    <row r="1406" spans="1:11" ht="21" customHeight="1">
      <c r="A1406" s="26" t="s">
        <v>1214</v>
      </c>
      <c r="B1406" s="100" t="s">
        <v>1215</v>
      </c>
      <c r="C1406" s="100"/>
      <c r="D1406" s="101" t="s">
        <v>21</v>
      </c>
      <c r="E1406" s="101"/>
      <c r="F1406" s="26" t="s">
        <v>216</v>
      </c>
      <c r="G1406" s="102">
        <v>1</v>
      </c>
      <c r="H1406" s="102"/>
      <c r="I1406" s="103">
        <v>0.44</v>
      </c>
      <c r="J1406" s="103"/>
      <c r="K1406" s="29">
        <v>0.44</v>
      </c>
    </row>
    <row r="1407" spans="1:11" ht="15" customHeight="1">
      <c r="A1407" s="4"/>
      <c r="B1407" s="4"/>
      <c r="C1407" s="4"/>
      <c r="D1407" s="4"/>
      <c r="E1407" s="4"/>
      <c r="F1407" s="4"/>
      <c r="G1407" s="95" t="s">
        <v>443</v>
      </c>
      <c r="H1407" s="95"/>
      <c r="I1407" s="95"/>
      <c r="J1407" s="95"/>
      <c r="K1407" s="30">
        <v>0.44</v>
      </c>
    </row>
    <row r="1408" spans="1:11" ht="15" customHeight="1">
      <c r="A1408" s="4"/>
      <c r="B1408" s="4"/>
      <c r="C1408" s="4"/>
      <c r="D1408" s="4"/>
      <c r="E1408" s="4"/>
      <c r="F1408" s="4"/>
      <c r="G1408" s="96" t="s">
        <v>444</v>
      </c>
      <c r="H1408" s="96"/>
      <c r="I1408" s="96"/>
      <c r="J1408" s="96"/>
      <c r="K1408" s="9">
        <v>28.34</v>
      </c>
    </row>
    <row r="1409" spans="1:11" ht="9.9499999999999993" customHeight="1">
      <c r="A1409" s="4"/>
      <c r="B1409" s="4"/>
      <c r="C1409" s="4"/>
      <c r="D1409" s="4"/>
      <c r="E1409" s="4"/>
      <c r="F1409" s="4"/>
      <c r="G1409" s="92"/>
      <c r="H1409" s="92"/>
      <c r="I1409" s="92"/>
      <c r="J1409" s="92"/>
      <c r="K1409" s="92"/>
    </row>
    <row r="1410" spans="1:11" ht="20.100000000000001" customHeight="1">
      <c r="A1410" s="93" t="s">
        <v>1216</v>
      </c>
      <c r="B1410" s="93"/>
      <c r="C1410" s="93"/>
      <c r="D1410" s="93"/>
      <c r="E1410" s="93"/>
      <c r="F1410" s="93"/>
      <c r="G1410" s="93"/>
      <c r="H1410" s="93"/>
      <c r="I1410" s="93"/>
      <c r="J1410" s="93"/>
      <c r="K1410" s="93"/>
    </row>
    <row r="1411" spans="1:11" ht="15" customHeight="1">
      <c r="A1411" s="94" t="s">
        <v>471</v>
      </c>
      <c r="B1411" s="94"/>
      <c r="C1411" s="94"/>
      <c r="D1411" s="99" t="s">
        <v>419</v>
      </c>
      <c r="E1411" s="99"/>
      <c r="F1411" s="25" t="s">
        <v>420</v>
      </c>
      <c r="G1411" s="99" t="s">
        <v>421</v>
      </c>
      <c r="H1411" s="99"/>
      <c r="I1411" s="99" t="s">
        <v>422</v>
      </c>
      <c r="J1411" s="99"/>
      <c r="K1411" s="25" t="s">
        <v>423</v>
      </c>
    </row>
    <row r="1412" spans="1:11" ht="29.1" customHeight="1">
      <c r="A1412" s="26" t="s">
        <v>1104</v>
      </c>
      <c r="B1412" s="100" t="s">
        <v>1105</v>
      </c>
      <c r="C1412" s="100"/>
      <c r="D1412" s="101" t="s">
        <v>21</v>
      </c>
      <c r="E1412" s="101"/>
      <c r="F1412" s="26" t="s">
        <v>474</v>
      </c>
      <c r="G1412" s="102">
        <v>9.7100000000000006E-2</v>
      </c>
      <c r="H1412" s="102"/>
      <c r="I1412" s="103">
        <v>24.46</v>
      </c>
      <c r="J1412" s="103"/>
      <c r="K1412" s="29">
        <v>2.3750659999999999</v>
      </c>
    </row>
    <row r="1413" spans="1:11" ht="29.1" customHeight="1">
      <c r="A1413" s="26" t="s">
        <v>1106</v>
      </c>
      <c r="B1413" s="100" t="s">
        <v>1107</v>
      </c>
      <c r="C1413" s="100"/>
      <c r="D1413" s="101" t="s">
        <v>21</v>
      </c>
      <c r="E1413" s="101"/>
      <c r="F1413" s="26" t="s">
        <v>477</v>
      </c>
      <c r="G1413" s="102">
        <v>8.9399999999999993E-2</v>
      </c>
      <c r="H1413" s="102"/>
      <c r="I1413" s="103">
        <v>25.86</v>
      </c>
      <c r="J1413" s="103"/>
      <c r="K1413" s="29">
        <v>2.3118840000000001</v>
      </c>
    </row>
    <row r="1414" spans="1:11" ht="29.1" customHeight="1">
      <c r="A1414" s="26" t="s">
        <v>1164</v>
      </c>
      <c r="B1414" s="100" t="s">
        <v>1165</v>
      </c>
      <c r="C1414" s="100"/>
      <c r="D1414" s="101" t="s">
        <v>21</v>
      </c>
      <c r="E1414" s="101"/>
      <c r="F1414" s="26" t="s">
        <v>474</v>
      </c>
      <c r="G1414" s="102">
        <v>2.081</v>
      </c>
      <c r="H1414" s="102"/>
      <c r="I1414" s="103">
        <v>0.53</v>
      </c>
      <c r="J1414" s="103"/>
      <c r="K1414" s="29">
        <v>1.10293</v>
      </c>
    </row>
    <row r="1415" spans="1:11" ht="29.1" customHeight="1">
      <c r="A1415" s="26" t="s">
        <v>1166</v>
      </c>
      <c r="B1415" s="100" t="s">
        <v>1167</v>
      </c>
      <c r="C1415" s="100"/>
      <c r="D1415" s="101" t="s">
        <v>21</v>
      </c>
      <c r="E1415" s="101"/>
      <c r="F1415" s="26" t="s">
        <v>477</v>
      </c>
      <c r="G1415" s="102">
        <v>0.76319999999999999</v>
      </c>
      <c r="H1415" s="102"/>
      <c r="I1415" s="103">
        <v>1.36</v>
      </c>
      <c r="J1415" s="103"/>
      <c r="K1415" s="29">
        <v>1.037952</v>
      </c>
    </row>
    <row r="1416" spans="1:11" ht="18" customHeight="1">
      <c r="A1416" s="4"/>
      <c r="B1416" s="4"/>
      <c r="C1416" s="4"/>
      <c r="D1416" s="4"/>
      <c r="E1416" s="4"/>
      <c r="F1416" s="4"/>
      <c r="G1416" s="95" t="s">
        <v>486</v>
      </c>
      <c r="H1416" s="95"/>
      <c r="I1416" s="95"/>
      <c r="J1416" s="95"/>
      <c r="K1416" s="30">
        <v>6.83</v>
      </c>
    </row>
    <row r="1417" spans="1:11" ht="15" customHeight="1">
      <c r="A1417" s="94" t="s">
        <v>418</v>
      </c>
      <c r="B1417" s="94"/>
      <c r="C1417" s="94"/>
      <c r="D1417" s="99" t="s">
        <v>419</v>
      </c>
      <c r="E1417" s="99"/>
      <c r="F1417" s="25" t="s">
        <v>420</v>
      </c>
      <c r="G1417" s="99" t="s">
        <v>421</v>
      </c>
      <c r="H1417" s="99"/>
      <c r="I1417" s="99" t="s">
        <v>422</v>
      </c>
      <c r="J1417" s="99"/>
      <c r="K1417" s="25" t="s">
        <v>423</v>
      </c>
    </row>
    <row r="1418" spans="1:11" ht="29.1" customHeight="1">
      <c r="A1418" s="26" t="s">
        <v>1108</v>
      </c>
      <c r="B1418" s="100" t="s">
        <v>1109</v>
      </c>
      <c r="C1418" s="100"/>
      <c r="D1418" s="101" t="s">
        <v>21</v>
      </c>
      <c r="E1418" s="101"/>
      <c r="F1418" s="26" t="s">
        <v>23</v>
      </c>
      <c r="G1418" s="102">
        <v>0.75829999999999997</v>
      </c>
      <c r="H1418" s="102"/>
      <c r="I1418" s="103">
        <v>46.69</v>
      </c>
      <c r="J1418" s="103"/>
      <c r="K1418" s="29">
        <v>35.405026999999997</v>
      </c>
    </row>
    <row r="1419" spans="1:11" ht="21" customHeight="1">
      <c r="A1419" s="26" t="s">
        <v>528</v>
      </c>
      <c r="B1419" s="100" t="s">
        <v>529</v>
      </c>
      <c r="C1419" s="100"/>
      <c r="D1419" s="101" t="s">
        <v>21</v>
      </c>
      <c r="E1419" s="101"/>
      <c r="F1419" s="26" t="s">
        <v>530</v>
      </c>
      <c r="G1419" s="102">
        <v>3.3399999999999999E-2</v>
      </c>
      <c r="H1419" s="102"/>
      <c r="I1419" s="103">
        <v>7.19</v>
      </c>
      <c r="J1419" s="103"/>
      <c r="K1419" s="29">
        <v>0.240146</v>
      </c>
    </row>
    <row r="1420" spans="1:11" ht="15" customHeight="1">
      <c r="A1420" s="26" t="s">
        <v>1217</v>
      </c>
      <c r="B1420" s="100" t="s">
        <v>1218</v>
      </c>
      <c r="C1420" s="100"/>
      <c r="D1420" s="101" t="s">
        <v>21</v>
      </c>
      <c r="E1420" s="101"/>
      <c r="F1420" s="26" t="s">
        <v>47</v>
      </c>
      <c r="G1420" s="102">
        <v>0.18540000000000001</v>
      </c>
      <c r="H1420" s="102"/>
      <c r="I1420" s="103">
        <v>439.92</v>
      </c>
      <c r="J1420" s="103"/>
      <c r="K1420" s="29">
        <v>81.561167999999995</v>
      </c>
    </row>
    <row r="1421" spans="1:11" ht="15" customHeight="1">
      <c r="A1421" s="26" t="s">
        <v>1115</v>
      </c>
      <c r="B1421" s="100" t="s">
        <v>1116</v>
      </c>
      <c r="C1421" s="100"/>
      <c r="D1421" s="101" t="s">
        <v>21</v>
      </c>
      <c r="E1421" s="101"/>
      <c r="F1421" s="26" t="s">
        <v>428</v>
      </c>
      <c r="G1421" s="102">
        <v>6.0100000000000001E-2</v>
      </c>
      <c r="H1421" s="102"/>
      <c r="I1421" s="103">
        <v>17.68</v>
      </c>
      <c r="J1421" s="103"/>
      <c r="K1421" s="29">
        <v>1.062568</v>
      </c>
    </row>
    <row r="1422" spans="1:11" ht="21" customHeight="1">
      <c r="A1422" s="26" t="s">
        <v>522</v>
      </c>
      <c r="B1422" s="100" t="s">
        <v>523</v>
      </c>
      <c r="C1422" s="100"/>
      <c r="D1422" s="101" t="s">
        <v>21</v>
      </c>
      <c r="E1422" s="101"/>
      <c r="F1422" s="26" t="s">
        <v>63</v>
      </c>
      <c r="G1422" s="102">
        <v>2.8315999999999999</v>
      </c>
      <c r="H1422" s="102"/>
      <c r="I1422" s="103">
        <v>3.73</v>
      </c>
      <c r="J1422" s="103"/>
      <c r="K1422" s="29">
        <v>10.561868</v>
      </c>
    </row>
    <row r="1423" spans="1:11" ht="15" customHeight="1">
      <c r="A1423" s="4"/>
      <c r="B1423" s="4"/>
      <c r="C1423" s="4"/>
      <c r="D1423" s="4"/>
      <c r="E1423" s="4"/>
      <c r="F1423" s="4"/>
      <c r="G1423" s="95" t="s">
        <v>433</v>
      </c>
      <c r="H1423" s="95"/>
      <c r="I1423" s="95"/>
      <c r="J1423" s="95"/>
      <c r="K1423" s="30">
        <v>128.83000000000001</v>
      </c>
    </row>
    <row r="1424" spans="1:11" ht="15" customHeight="1">
      <c r="A1424" s="94" t="s">
        <v>434</v>
      </c>
      <c r="B1424" s="94"/>
      <c r="C1424" s="94"/>
      <c r="D1424" s="99" t="s">
        <v>419</v>
      </c>
      <c r="E1424" s="99"/>
      <c r="F1424" s="25" t="s">
        <v>420</v>
      </c>
      <c r="G1424" s="99" t="s">
        <v>421</v>
      </c>
      <c r="H1424" s="99"/>
      <c r="I1424" s="99" t="s">
        <v>422</v>
      </c>
      <c r="J1424" s="99"/>
      <c r="K1424" s="25" t="s">
        <v>423</v>
      </c>
    </row>
    <row r="1425" spans="1:11" ht="21" customHeight="1">
      <c r="A1425" s="26" t="s">
        <v>1112</v>
      </c>
      <c r="B1425" s="100" t="s">
        <v>1113</v>
      </c>
      <c r="C1425" s="100"/>
      <c r="D1425" s="101" t="s">
        <v>21</v>
      </c>
      <c r="E1425" s="101"/>
      <c r="F1425" s="26" t="s">
        <v>216</v>
      </c>
      <c r="G1425" s="102">
        <v>0.1865</v>
      </c>
      <c r="H1425" s="102"/>
      <c r="I1425" s="103">
        <v>23.69</v>
      </c>
      <c r="J1425" s="103"/>
      <c r="K1425" s="29">
        <v>4.4181850000000003</v>
      </c>
    </row>
    <row r="1426" spans="1:11" ht="21" customHeight="1">
      <c r="A1426" s="26" t="s">
        <v>1219</v>
      </c>
      <c r="B1426" s="100" t="s">
        <v>1220</v>
      </c>
      <c r="C1426" s="100"/>
      <c r="D1426" s="101" t="s">
        <v>21</v>
      </c>
      <c r="E1426" s="101"/>
      <c r="F1426" s="26" t="s">
        <v>216</v>
      </c>
      <c r="G1426" s="102">
        <v>0.93259999999999998</v>
      </c>
      <c r="H1426" s="102"/>
      <c r="I1426" s="103">
        <v>26.97</v>
      </c>
      <c r="J1426" s="103"/>
      <c r="K1426" s="29">
        <v>25.152221999999998</v>
      </c>
    </row>
    <row r="1427" spans="1:11" ht="15" customHeight="1">
      <c r="A1427" s="26" t="s">
        <v>510</v>
      </c>
      <c r="B1427" s="100" t="s">
        <v>511</v>
      </c>
      <c r="C1427" s="100"/>
      <c r="D1427" s="101" t="s">
        <v>21</v>
      </c>
      <c r="E1427" s="101"/>
      <c r="F1427" s="26" t="s">
        <v>216</v>
      </c>
      <c r="G1427" s="102">
        <v>6.3167999999999997</v>
      </c>
      <c r="H1427" s="102"/>
      <c r="I1427" s="103">
        <v>28.34</v>
      </c>
      <c r="J1427" s="103"/>
      <c r="K1427" s="29">
        <v>179.018112</v>
      </c>
    </row>
    <row r="1428" spans="1:11" ht="15" customHeight="1">
      <c r="A1428" s="26" t="s">
        <v>437</v>
      </c>
      <c r="B1428" s="100" t="s">
        <v>438</v>
      </c>
      <c r="C1428" s="100"/>
      <c r="D1428" s="101" t="s">
        <v>21</v>
      </c>
      <c r="E1428" s="101"/>
      <c r="F1428" s="26" t="s">
        <v>216</v>
      </c>
      <c r="G1428" s="102">
        <v>6.3167999999999997</v>
      </c>
      <c r="H1428" s="102"/>
      <c r="I1428" s="103">
        <v>22.95</v>
      </c>
      <c r="J1428" s="103"/>
      <c r="K1428" s="29">
        <v>144.97056000000001</v>
      </c>
    </row>
    <row r="1429" spans="1:11" ht="18" customHeight="1">
      <c r="A1429" s="4"/>
      <c r="B1429" s="4"/>
      <c r="C1429" s="4"/>
      <c r="D1429" s="4"/>
      <c r="E1429" s="4"/>
      <c r="F1429" s="4"/>
      <c r="G1429" s="95" t="s">
        <v>439</v>
      </c>
      <c r="H1429" s="95"/>
      <c r="I1429" s="95"/>
      <c r="J1429" s="95"/>
      <c r="K1429" s="30">
        <v>353.56</v>
      </c>
    </row>
    <row r="1430" spans="1:11" ht="15" customHeight="1">
      <c r="A1430" s="94" t="s">
        <v>440</v>
      </c>
      <c r="B1430" s="94"/>
      <c r="C1430" s="94"/>
      <c r="D1430" s="99" t="s">
        <v>419</v>
      </c>
      <c r="E1430" s="99"/>
      <c r="F1430" s="25" t="s">
        <v>420</v>
      </c>
      <c r="G1430" s="99" t="s">
        <v>421</v>
      </c>
      <c r="H1430" s="99"/>
      <c r="I1430" s="99" t="s">
        <v>422</v>
      </c>
      <c r="J1430" s="99"/>
      <c r="K1430" s="25" t="s">
        <v>423</v>
      </c>
    </row>
    <row r="1431" spans="1:11" ht="29.1" customHeight="1">
      <c r="A1431" s="26" t="s">
        <v>1221</v>
      </c>
      <c r="B1431" s="100" t="s">
        <v>1222</v>
      </c>
      <c r="C1431" s="100"/>
      <c r="D1431" s="101" t="s">
        <v>21</v>
      </c>
      <c r="E1431" s="101"/>
      <c r="F1431" s="26" t="s">
        <v>428</v>
      </c>
      <c r="G1431" s="102">
        <v>31.7318</v>
      </c>
      <c r="H1431" s="102"/>
      <c r="I1431" s="103">
        <v>14.14</v>
      </c>
      <c r="J1431" s="103"/>
      <c r="K1431" s="29">
        <v>448.68765200000001</v>
      </c>
    </row>
    <row r="1432" spans="1:11" ht="29.1" customHeight="1">
      <c r="A1432" s="26" t="s">
        <v>1223</v>
      </c>
      <c r="B1432" s="100" t="s">
        <v>1224</v>
      </c>
      <c r="C1432" s="100"/>
      <c r="D1432" s="101" t="s">
        <v>21</v>
      </c>
      <c r="E1432" s="101"/>
      <c r="F1432" s="26" t="s">
        <v>47</v>
      </c>
      <c r="G1432" s="102">
        <v>1.103</v>
      </c>
      <c r="H1432" s="102"/>
      <c r="I1432" s="103">
        <v>502.51</v>
      </c>
      <c r="J1432" s="103"/>
      <c r="K1432" s="29">
        <v>554.26853000000006</v>
      </c>
    </row>
    <row r="1433" spans="1:11" ht="15" customHeight="1">
      <c r="A1433" s="4"/>
      <c r="B1433" s="4"/>
      <c r="C1433" s="4"/>
      <c r="D1433" s="4"/>
      <c r="E1433" s="4"/>
      <c r="F1433" s="4"/>
      <c r="G1433" s="95" t="s">
        <v>443</v>
      </c>
      <c r="H1433" s="95"/>
      <c r="I1433" s="95"/>
      <c r="J1433" s="95"/>
      <c r="K1433" s="30">
        <v>1002.96</v>
      </c>
    </row>
    <row r="1434" spans="1:11" ht="15" customHeight="1">
      <c r="A1434" s="4"/>
      <c r="B1434" s="4"/>
      <c r="C1434" s="4"/>
      <c r="D1434" s="4"/>
      <c r="E1434" s="4"/>
      <c r="F1434" s="4"/>
      <c r="G1434" s="96" t="s">
        <v>444</v>
      </c>
      <c r="H1434" s="96"/>
      <c r="I1434" s="96"/>
      <c r="J1434" s="96"/>
      <c r="K1434" s="9">
        <v>1492.11</v>
      </c>
    </row>
    <row r="1435" spans="1:11" ht="9.9499999999999993" customHeight="1">
      <c r="A1435" s="4"/>
      <c r="B1435" s="4"/>
      <c r="C1435" s="4"/>
      <c r="D1435" s="4"/>
      <c r="E1435" s="4"/>
      <c r="F1435" s="4"/>
      <c r="G1435" s="92"/>
      <c r="H1435" s="92"/>
      <c r="I1435" s="92"/>
      <c r="J1435" s="92"/>
      <c r="K1435" s="92"/>
    </row>
    <row r="1436" spans="1:11" ht="20.100000000000001" customHeight="1">
      <c r="A1436" s="93" t="s">
        <v>1225</v>
      </c>
      <c r="B1436" s="93"/>
      <c r="C1436" s="93"/>
      <c r="D1436" s="93"/>
      <c r="E1436" s="93"/>
      <c r="F1436" s="93"/>
      <c r="G1436" s="93"/>
      <c r="H1436" s="93"/>
      <c r="I1436" s="93"/>
      <c r="J1436" s="93"/>
      <c r="K1436" s="93"/>
    </row>
    <row r="1437" spans="1:11" ht="15" customHeight="1">
      <c r="A1437" s="94" t="s">
        <v>471</v>
      </c>
      <c r="B1437" s="94"/>
      <c r="C1437" s="94"/>
      <c r="D1437" s="99" t="s">
        <v>419</v>
      </c>
      <c r="E1437" s="99"/>
      <c r="F1437" s="25" t="s">
        <v>420</v>
      </c>
      <c r="G1437" s="99" t="s">
        <v>421</v>
      </c>
      <c r="H1437" s="99"/>
      <c r="I1437" s="99" t="s">
        <v>422</v>
      </c>
      <c r="J1437" s="99"/>
      <c r="K1437" s="25" t="s">
        <v>423</v>
      </c>
    </row>
    <row r="1438" spans="1:11" ht="29.1" customHeight="1">
      <c r="A1438" s="26" t="s">
        <v>1104</v>
      </c>
      <c r="B1438" s="100" t="s">
        <v>1105</v>
      </c>
      <c r="C1438" s="100"/>
      <c r="D1438" s="101" t="s">
        <v>21</v>
      </c>
      <c r="E1438" s="101"/>
      <c r="F1438" s="26" t="s">
        <v>474</v>
      </c>
      <c r="G1438" s="102">
        <v>0.70430000000000004</v>
      </c>
      <c r="H1438" s="102"/>
      <c r="I1438" s="103">
        <v>24.46</v>
      </c>
      <c r="J1438" s="103"/>
      <c r="K1438" s="29">
        <v>17.227177999999999</v>
      </c>
    </row>
    <row r="1439" spans="1:11" ht="29.1" customHeight="1">
      <c r="A1439" s="26" t="s">
        <v>1106</v>
      </c>
      <c r="B1439" s="100" t="s">
        <v>1107</v>
      </c>
      <c r="C1439" s="100"/>
      <c r="D1439" s="101" t="s">
        <v>21</v>
      </c>
      <c r="E1439" s="101"/>
      <c r="F1439" s="26" t="s">
        <v>477</v>
      </c>
      <c r="G1439" s="102">
        <v>0.48770000000000002</v>
      </c>
      <c r="H1439" s="102"/>
      <c r="I1439" s="103">
        <v>25.86</v>
      </c>
      <c r="J1439" s="103"/>
      <c r="K1439" s="29">
        <v>12.611922</v>
      </c>
    </row>
    <row r="1440" spans="1:11" ht="29.1" customHeight="1">
      <c r="A1440" s="26" t="s">
        <v>1164</v>
      </c>
      <c r="B1440" s="100" t="s">
        <v>1165</v>
      </c>
      <c r="C1440" s="100"/>
      <c r="D1440" s="101" t="s">
        <v>21</v>
      </c>
      <c r="E1440" s="101"/>
      <c r="F1440" s="26" t="s">
        <v>474</v>
      </c>
      <c r="G1440" s="102">
        <v>18.091699999999999</v>
      </c>
      <c r="H1440" s="102"/>
      <c r="I1440" s="103">
        <v>0.53</v>
      </c>
      <c r="J1440" s="103"/>
      <c r="K1440" s="29">
        <v>9.5886010000000006</v>
      </c>
    </row>
    <row r="1441" spans="1:11" ht="29.1" customHeight="1">
      <c r="A1441" s="26" t="s">
        <v>1166</v>
      </c>
      <c r="B1441" s="100" t="s">
        <v>1167</v>
      </c>
      <c r="C1441" s="100"/>
      <c r="D1441" s="101" t="s">
        <v>21</v>
      </c>
      <c r="E1441" s="101"/>
      <c r="F1441" s="26" t="s">
        <v>477</v>
      </c>
      <c r="G1441" s="102">
        <v>6.6349999999999998</v>
      </c>
      <c r="H1441" s="102"/>
      <c r="I1441" s="103">
        <v>1.36</v>
      </c>
      <c r="J1441" s="103"/>
      <c r="K1441" s="29">
        <v>9.0236000000000001</v>
      </c>
    </row>
    <row r="1442" spans="1:11" ht="18" customHeight="1">
      <c r="A1442" s="4"/>
      <c r="B1442" s="4"/>
      <c r="C1442" s="4"/>
      <c r="D1442" s="4"/>
      <c r="E1442" s="4"/>
      <c r="F1442" s="4"/>
      <c r="G1442" s="95" t="s">
        <v>486</v>
      </c>
      <c r="H1442" s="95"/>
      <c r="I1442" s="95"/>
      <c r="J1442" s="95"/>
      <c r="K1442" s="30">
        <v>48.45</v>
      </c>
    </row>
    <row r="1443" spans="1:11" ht="15" customHeight="1">
      <c r="A1443" s="94" t="s">
        <v>418</v>
      </c>
      <c r="B1443" s="94"/>
      <c r="C1443" s="94"/>
      <c r="D1443" s="99" t="s">
        <v>419</v>
      </c>
      <c r="E1443" s="99"/>
      <c r="F1443" s="25" t="s">
        <v>420</v>
      </c>
      <c r="G1443" s="99" t="s">
        <v>421</v>
      </c>
      <c r="H1443" s="99"/>
      <c r="I1443" s="99" t="s">
        <v>422</v>
      </c>
      <c r="J1443" s="99"/>
      <c r="K1443" s="25" t="s">
        <v>423</v>
      </c>
    </row>
    <row r="1444" spans="1:11" ht="29.1" customHeight="1">
      <c r="A1444" s="26" t="s">
        <v>1108</v>
      </c>
      <c r="B1444" s="100" t="s">
        <v>1109</v>
      </c>
      <c r="C1444" s="100"/>
      <c r="D1444" s="101" t="s">
        <v>21</v>
      </c>
      <c r="E1444" s="101"/>
      <c r="F1444" s="26" t="s">
        <v>23</v>
      </c>
      <c r="G1444" s="102">
        <v>1.9403999999999999</v>
      </c>
      <c r="H1444" s="102"/>
      <c r="I1444" s="103">
        <v>46.69</v>
      </c>
      <c r="J1444" s="103"/>
      <c r="K1444" s="29">
        <v>90.597275999999994</v>
      </c>
    </row>
    <row r="1445" spans="1:11" ht="21" customHeight="1">
      <c r="A1445" s="26" t="s">
        <v>528</v>
      </c>
      <c r="B1445" s="100" t="s">
        <v>529</v>
      </c>
      <c r="C1445" s="100"/>
      <c r="D1445" s="101" t="s">
        <v>21</v>
      </c>
      <c r="E1445" s="101"/>
      <c r="F1445" s="26" t="s">
        <v>530</v>
      </c>
      <c r="G1445" s="102">
        <v>8.3299999999999999E-2</v>
      </c>
      <c r="H1445" s="102"/>
      <c r="I1445" s="103">
        <v>7.19</v>
      </c>
      <c r="J1445" s="103"/>
      <c r="K1445" s="29">
        <v>0.59892699999999999</v>
      </c>
    </row>
    <row r="1446" spans="1:11" ht="15" customHeight="1">
      <c r="A1446" s="26" t="s">
        <v>1115</v>
      </c>
      <c r="B1446" s="100" t="s">
        <v>1116</v>
      </c>
      <c r="C1446" s="100"/>
      <c r="D1446" s="101" t="s">
        <v>21</v>
      </c>
      <c r="E1446" s="101"/>
      <c r="F1446" s="26" t="s">
        <v>428</v>
      </c>
      <c r="G1446" s="102">
        <v>0.4365</v>
      </c>
      <c r="H1446" s="102"/>
      <c r="I1446" s="103">
        <v>17.68</v>
      </c>
      <c r="J1446" s="103"/>
      <c r="K1446" s="29">
        <v>7.71732</v>
      </c>
    </row>
    <row r="1447" spans="1:11" ht="21" customHeight="1">
      <c r="A1447" s="26" t="s">
        <v>522</v>
      </c>
      <c r="B1447" s="100" t="s">
        <v>523</v>
      </c>
      <c r="C1447" s="100"/>
      <c r="D1447" s="101" t="s">
        <v>21</v>
      </c>
      <c r="E1447" s="101"/>
      <c r="F1447" s="26" t="s">
        <v>63</v>
      </c>
      <c r="G1447" s="102">
        <v>5.6283000000000003</v>
      </c>
      <c r="H1447" s="102"/>
      <c r="I1447" s="103">
        <v>3.73</v>
      </c>
      <c r="J1447" s="103"/>
      <c r="K1447" s="29">
        <v>20.993559000000001</v>
      </c>
    </row>
    <row r="1448" spans="1:11" ht="15" customHeight="1">
      <c r="A1448" s="4"/>
      <c r="B1448" s="4"/>
      <c r="C1448" s="4"/>
      <c r="D1448" s="4"/>
      <c r="E1448" s="4"/>
      <c r="F1448" s="4"/>
      <c r="G1448" s="95" t="s">
        <v>433</v>
      </c>
      <c r="H1448" s="95"/>
      <c r="I1448" s="95"/>
      <c r="J1448" s="95"/>
      <c r="K1448" s="30">
        <v>119.91</v>
      </c>
    </row>
    <row r="1449" spans="1:11" ht="15" customHeight="1">
      <c r="A1449" s="94" t="s">
        <v>434</v>
      </c>
      <c r="B1449" s="94"/>
      <c r="C1449" s="94"/>
      <c r="D1449" s="99" t="s">
        <v>419</v>
      </c>
      <c r="E1449" s="99"/>
      <c r="F1449" s="25" t="s">
        <v>420</v>
      </c>
      <c r="G1449" s="99" t="s">
        <v>421</v>
      </c>
      <c r="H1449" s="99"/>
      <c r="I1449" s="99" t="s">
        <v>422</v>
      </c>
      <c r="J1449" s="99"/>
      <c r="K1449" s="25" t="s">
        <v>423</v>
      </c>
    </row>
    <row r="1450" spans="1:11" ht="21" customHeight="1">
      <c r="A1450" s="26" t="s">
        <v>1112</v>
      </c>
      <c r="B1450" s="100" t="s">
        <v>1113</v>
      </c>
      <c r="C1450" s="100"/>
      <c r="D1450" s="101" t="s">
        <v>21</v>
      </c>
      <c r="E1450" s="101"/>
      <c r="F1450" s="26" t="s">
        <v>216</v>
      </c>
      <c r="G1450" s="102">
        <v>1.1919999999999999</v>
      </c>
      <c r="H1450" s="102"/>
      <c r="I1450" s="103">
        <v>23.69</v>
      </c>
      <c r="J1450" s="103"/>
      <c r="K1450" s="29">
        <v>28.238479999999999</v>
      </c>
    </row>
    <row r="1451" spans="1:11" ht="21" customHeight="1">
      <c r="A1451" s="26" t="s">
        <v>1219</v>
      </c>
      <c r="B1451" s="100" t="s">
        <v>1220</v>
      </c>
      <c r="C1451" s="100"/>
      <c r="D1451" s="101" t="s">
        <v>21</v>
      </c>
      <c r="E1451" s="101"/>
      <c r="F1451" s="26" t="s">
        <v>216</v>
      </c>
      <c r="G1451" s="102">
        <v>5.96</v>
      </c>
      <c r="H1451" s="102"/>
      <c r="I1451" s="103">
        <v>26.97</v>
      </c>
      <c r="J1451" s="103"/>
      <c r="K1451" s="29">
        <v>160.74119999999999</v>
      </c>
    </row>
    <row r="1452" spans="1:11" ht="15" customHeight="1">
      <c r="A1452" s="26" t="s">
        <v>510</v>
      </c>
      <c r="B1452" s="100" t="s">
        <v>511</v>
      </c>
      <c r="C1452" s="100"/>
      <c r="D1452" s="101" t="s">
        <v>21</v>
      </c>
      <c r="E1452" s="101"/>
      <c r="F1452" s="26" t="s">
        <v>216</v>
      </c>
      <c r="G1452" s="102">
        <v>31.349900000000002</v>
      </c>
      <c r="H1452" s="102"/>
      <c r="I1452" s="103">
        <v>28.34</v>
      </c>
      <c r="J1452" s="103"/>
      <c r="K1452" s="29">
        <v>888.45616600000005</v>
      </c>
    </row>
    <row r="1453" spans="1:11" ht="15" customHeight="1">
      <c r="A1453" s="26" t="s">
        <v>437</v>
      </c>
      <c r="B1453" s="100" t="s">
        <v>438</v>
      </c>
      <c r="C1453" s="100"/>
      <c r="D1453" s="101" t="s">
        <v>21</v>
      </c>
      <c r="E1453" s="101"/>
      <c r="F1453" s="26" t="s">
        <v>216</v>
      </c>
      <c r="G1453" s="102">
        <v>31.349900000000002</v>
      </c>
      <c r="H1453" s="102"/>
      <c r="I1453" s="103">
        <v>22.95</v>
      </c>
      <c r="J1453" s="103"/>
      <c r="K1453" s="29">
        <v>719.48020499999996</v>
      </c>
    </row>
    <row r="1454" spans="1:11" ht="18" customHeight="1">
      <c r="A1454" s="4"/>
      <c r="B1454" s="4"/>
      <c r="C1454" s="4"/>
      <c r="D1454" s="4"/>
      <c r="E1454" s="4"/>
      <c r="F1454" s="4"/>
      <c r="G1454" s="95" t="s">
        <v>439</v>
      </c>
      <c r="H1454" s="95"/>
      <c r="I1454" s="95"/>
      <c r="J1454" s="95"/>
      <c r="K1454" s="30">
        <v>1796.92</v>
      </c>
    </row>
    <row r="1455" spans="1:11" ht="15" customHeight="1">
      <c r="A1455" s="94" t="s">
        <v>440</v>
      </c>
      <c r="B1455" s="94"/>
      <c r="C1455" s="94"/>
      <c r="D1455" s="99" t="s">
        <v>419</v>
      </c>
      <c r="E1455" s="99"/>
      <c r="F1455" s="25" t="s">
        <v>420</v>
      </c>
      <c r="G1455" s="99" t="s">
        <v>421</v>
      </c>
      <c r="H1455" s="99"/>
      <c r="I1455" s="99" t="s">
        <v>422</v>
      </c>
      <c r="J1455" s="99"/>
      <c r="K1455" s="25" t="s">
        <v>423</v>
      </c>
    </row>
    <row r="1456" spans="1:11" ht="29.1" customHeight="1">
      <c r="A1456" s="26" t="s">
        <v>1226</v>
      </c>
      <c r="B1456" s="100" t="s">
        <v>1227</v>
      </c>
      <c r="C1456" s="100"/>
      <c r="D1456" s="101" t="s">
        <v>21</v>
      </c>
      <c r="E1456" s="101"/>
      <c r="F1456" s="26" t="s">
        <v>428</v>
      </c>
      <c r="G1456" s="102">
        <v>27.898800000000001</v>
      </c>
      <c r="H1456" s="102"/>
      <c r="I1456" s="103">
        <v>16.12</v>
      </c>
      <c r="J1456" s="103"/>
      <c r="K1456" s="29">
        <v>449.728656</v>
      </c>
    </row>
    <row r="1457" spans="1:11" ht="29.1" customHeight="1">
      <c r="A1457" s="26" t="s">
        <v>1228</v>
      </c>
      <c r="B1457" s="100" t="s">
        <v>1229</v>
      </c>
      <c r="C1457" s="100"/>
      <c r="D1457" s="101" t="s">
        <v>21</v>
      </c>
      <c r="E1457" s="101"/>
      <c r="F1457" s="26" t="s">
        <v>47</v>
      </c>
      <c r="G1457" s="102">
        <v>1.2</v>
      </c>
      <c r="H1457" s="102"/>
      <c r="I1457" s="103">
        <v>487.27</v>
      </c>
      <c r="J1457" s="103"/>
      <c r="K1457" s="29">
        <v>584.72400000000005</v>
      </c>
    </row>
    <row r="1458" spans="1:11" ht="15" customHeight="1">
      <c r="A1458" s="4"/>
      <c r="B1458" s="4"/>
      <c r="C1458" s="4"/>
      <c r="D1458" s="4"/>
      <c r="E1458" s="4"/>
      <c r="F1458" s="4"/>
      <c r="G1458" s="95" t="s">
        <v>443</v>
      </c>
      <c r="H1458" s="95"/>
      <c r="I1458" s="95"/>
      <c r="J1458" s="95"/>
      <c r="K1458" s="30">
        <v>1034.45</v>
      </c>
    </row>
    <row r="1459" spans="1:11" ht="15" customHeight="1">
      <c r="A1459" s="4"/>
      <c r="B1459" s="4"/>
      <c r="C1459" s="4"/>
      <c r="D1459" s="4"/>
      <c r="E1459" s="4"/>
      <c r="F1459" s="4"/>
      <c r="G1459" s="96" t="s">
        <v>444</v>
      </c>
      <c r="H1459" s="96"/>
      <c r="I1459" s="96"/>
      <c r="J1459" s="96"/>
      <c r="K1459" s="9">
        <v>2999.65</v>
      </c>
    </row>
    <row r="1460" spans="1:11" ht="9.9499999999999993" customHeight="1">
      <c r="A1460" s="4"/>
      <c r="B1460" s="4"/>
      <c r="C1460" s="4"/>
      <c r="D1460" s="4"/>
      <c r="E1460" s="4"/>
      <c r="F1460" s="4"/>
      <c r="G1460" s="92"/>
      <c r="H1460" s="92"/>
      <c r="I1460" s="92"/>
      <c r="J1460" s="92"/>
      <c r="K1460" s="92"/>
    </row>
    <row r="1461" spans="1:11" ht="20.100000000000001" customHeight="1">
      <c r="A1461" s="93" t="s">
        <v>1230</v>
      </c>
      <c r="B1461" s="93"/>
      <c r="C1461" s="93"/>
      <c r="D1461" s="93"/>
      <c r="E1461" s="93"/>
      <c r="F1461" s="93"/>
      <c r="G1461" s="93"/>
      <c r="H1461" s="93"/>
      <c r="I1461" s="93"/>
      <c r="J1461" s="93"/>
      <c r="K1461" s="93"/>
    </row>
    <row r="1462" spans="1:11" ht="15" customHeight="1">
      <c r="A1462" s="94" t="s">
        <v>471</v>
      </c>
      <c r="B1462" s="94"/>
      <c r="C1462" s="94"/>
      <c r="D1462" s="99" t="s">
        <v>419</v>
      </c>
      <c r="E1462" s="99"/>
      <c r="F1462" s="25" t="s">
        <v>420</v>
      </c>
      <c r="G1462" s="99" t="s">
        <v>421</v>
      </c>
      <c r="H1462" s="99"/>
      <c r="I1462" s="99" t="s">
        <v>422</v>
      </c>
      <c r="J1462" s="99"/>
      <c r="K1462" s="25" t="s">
        <v>423</v>
      </c>
    </row>
    <row r="1463" spans="1:11" ht="29.1" customHeight="1">
      <c r="A1463" s="26" t="s">
        <v>1104</v>
      </c>
      <c r="B1463" s="100" t="s">
        <v>1105</v>
      </c>
      <c r="C1463" s="100"/>
      <c r="D1463" s="101" t="s">
        <v>21</v>
      </c>
      <c r="E1463" s="101"/>
      <c r="F1463" s="26" t="s">
        <v>474</v>
      </c>
      <c r="G1463" s="102">
        <v>0.42259999999999998</v>
      </c>
      <c r="H1463" s="102"/>
      <c r="I1463" s="103">
        <v>24.46</v>
      </c>
      <c r="J1463" s="103"/>
      <c r="K1463" s="29">
        <v>10.336796</v>
      </c>
    </row>
    <row r="1464" spans="1:11" ht="29.1" customHeight="1">
      <c r="A1464" s="26" t="s">
        <v>1106</v>
      </c>
      <c r="B1464" s="100" t="s">
        <v>1107</v>
      </c>
      <c r="C1464" s="100"/>
      <c r="D1464" s="101" t="s">
        <v>21</v>
      </c>
      <c r="E1464" s="101"/>
      <c r="F1464" s="26" t="s">
        <v>477</v>
      </c>
      <c r="G1464" s="102">
        <v>0.313</v>
      </c>
      <c r="H1464" s="102"/>
      <c r="I1464" s="103">
        <v>25.86</v>
      </c>
      <c r="J1464" s="103"/>
      <c r="K1464" s="29">
        <v>8.0941799999999997</v>
      </c>
    </row>
    <row r="1465" spans="1:11" ht="29.1" customHeight="1">
      <c r="A1465" s="26" t="s">
        <v>1164</v>
      </c>
      <c r="B1465" s="100" t="s">
        <v>1165</v>
      </c>
      <c r="C1465" s="100"/>
      <c r="D1465" s="101" t="s">
        <v>21</v>
      </c>
      <c r="E1465" s="101"/>
      <c r="F1465" s="26" t="s">
        <v>474</v>
      </c>
      <c r="G1465" s="102">
        <v>12.7788</v>
      </c>
      <c r="H1465" s="102"/>
      <c r="I1465" s="103">
        <v>0.53</v>
      </c>
      <c r="J1465" s="103"/>
      <c r="K1465" s="29">
        <v>6.7727639999999996</v>
      </c>
    </row>
    <row r="1466" spans="1:11" ht="29.1" customHeight="1">
      <c r="A1466" s="26" t="s">
        <v>1166</v>
      </c>
      <c r="B1466" s="100" t="s">
        <v>1167</v>
      </c>
      <c r="C1466" s="100"/>
      <c r="D1466" s="101" t="s">
        <v>21</v>
      </c>
      <c r="E1466" s="101"/>
      <c r="F1466" s="26" t="s">
        <v>477</v>
      </c>
      <c r="G1466" s="102">
        <v>4.6864999999999997</v>
      </c>
      <c r="H1466" s="102"/>
      <c r="I1466" s="103">
        <v>1.36</v>
      </c>
      <c r="J1466" s="103"/>
      <c r="K1466" s="29">
        <v>6.37364</v>
      </c>
    </row>
    <row r="1467" spans="1:11" ht="18" customHeight="1">
      <c r="A1467" s="4"/>
      <c r="B1467" s="4"/>
      <c r="C1467" s="4"/>
      <c r="D1467" s="4"/>
      <c r="E1467" s="4"/>
      <c r="F1467" s="4"/>
      <c r="G1467" s="95" t="s">
        <v>486</v>
      </c>
      <c r="H1467" s="95"/>
      <c r="I1467" s="95"/>
      <c r="J1467" s="95"/>
      <c r="K1467" s="30">
        <v>31.57</v>
      </c>
    </row>
    <row r="1468" spans="1:11" ht="15" customHeight="1">
      <c r="A1468" s="94" t="s">
        <v>418</v>
      </c>
      <c r="B1468" s="94"/>
      <c r="C1468" s="94"/>
      <c r="D1468" s="99" t="s">
        <v>419</v>
      </c>
      <c r="E1468" s="99"/>
      <c r="F1468" s="25" t="s">
        <v>420</v>
      </c>
      <c r="G1468" s="99" t="s">
        <v>421</v>
      </c>
      <c r="H1468" s="99"/>
      <c r="I1468" s="99" t="s">
        <v>422</v>
      </c>
      <c r="J1468" s="99"/>
      <c r="K1468" s="25" t="s">
        <v>423</v>
      </c>
    </row>
    <row r="1469" spans="1:11" ht="29.1" customHeight="1">
      <c r="A1469" s="26" t="s">
        <v>1108</v>
      </c>
      <c r="B1469" s="100" t="s">
        <v>1109</v>
      </c>
      <c r="C1469" s="100"/>
      <c r="D1469" s="101" t="s">
        <v>21</v>
      </c>
      <c r="E1469" s="101"/>
      <c r="F1469" s="26" t="s">
        <v>23</v>
      </c>
      <c r="G1469" s="102">
        <v>1.3111999999999999</v>
      </c>
      <c r="H1469" s="102"/>
      <c r="I1469" s="103">
        <v>46.69</v>
      </c>
      <c r="J1469" s="103"/>
      <c r="K1469" s="29">
        <v>61.219928000000003</v>
      </c>
    </row>
    <row r="1470" spans="1:11" ht="21" customHeight="1">
      <c r="A1470" s="26" t="s">
        <v>528</v>
      </c>
      <c r="B1470" s="100" t="s">
        <v>529</v>
      </c>
      <c r="C1470" s="100"/>
      <c r="D1470" s="101" t="s">
        <v>21</v>
      </c>
      <c r="E1470" s="101"/>
      <c r="F1470" s="26" t="s">
        <v>530</v>
      </c>
      <c r="G1470" s="102">
        <v>5.67E-2</v>
      </c>
      <c r="H1470" s="102"/>
      <c r="I1470" s="103">
        <v>7.19</v>
      </c>
      <c r="J1470" s="103"/>
      <c r="K1470" s="29">
        <v>0.40767300000000001</v>
      </c>
    </row>
    <row r="1471" spans="1:11" ht="15" customHeight="1">
      <c r="A1471" s="26" t="s">
        <v>1115</v>
      </c>
      <c r="B1471" s="100" t="s">
        <v>1116</v>
      </c>
      <c r="C1471" s="100"/>
      <c r="D1471" s="101" t="s">
        <v>21</v>
      </c>
      <c r="E1471" s="101"/>
      <c r="F1471" s="26" t="s">
        <v>428</v>
      </c>
      <c r="G1471" s="102">
        <v>0.26190000000000002</v>
      </c>
      <c r="H1471" s="102"/>
      <c r="I1471" s="103">
        <v>17.68</v>
      </c>
      <c r="J1471" s="103"/>
      <c r="K1471" s="29">
        <v>4.6303919999999996</v>
      </c>
    </row>
    <row r="1472" spans="1:11" ht="21" customHeight="1">
      <c r="A1472" s="26" t="s">
        <v>522</v>
      </c>
      <c r="B1472" s="100" t="s">
        <v>523</v>
      </c>
      <c r="C1472" s="100"/>
      <c r="D1472" s="101" t="s">
        <v>21</v>
      </c>
      <c r="E1472" s="101"/>
      <c r="F1472" s="26" t="s">
        <v>63</v>
      </c>
      <c r="G1472" s="102">
        <v>4.4770000000000003</v>
      </c>
      <c r="H1472" s="102"/>
      <c r="I1472" s="103">
        <v>3.73</v>
      </c>
      <c r="J1472" s="103"/>
      <c r="K1472" s="29">
        <v>16.699210000000001</v>
      </c>
    </row>
    <row r="1473" spans="1:11" ht="15" customHeight="1">
      <c r="A1473" s="4"/>
      <c r="B1473" s="4"/>
      <c r="C1473" s="4"/>
      <c r="D1473" s="4"/>
      <c r="E1473" s="4"/>
      <c r="F1473" s="4"/>
      <c r="G1473" s="95" t="s">
        <v>433</v>
      </c>
      <c r="H1473" s="95"/>
      <c r="I1473" s="95"/>
      <c r="J1473" s="95"/>
      <c r="K1473" s="30">
        <v>82.96</v>
      </c>
    </row>
    <row r="1474" spans="1:11" ht="15" customHeight="1">
      <c r="A1474" s="94" t="s">
        <v>434</v>
      </c>
      <c r="B1474" s="94"/>
      <c r="C1474" s="94"/>
      <c r="D1474" s="99" t="s">
        <v>419</v>
      </c>
      <c r="E1474" s="99"/>
      <c r="F1474" s="25" t="s">
        <v>420</v>
      </c>
      <c r="G1474" s="99" t="s">
        <v>421</v>
      </c>
      <c r="H1474" s="99"/>
      <c r="I1474" s="99" t="s">
        <v>422</v>
      </c>
      <c r="J1474" s="99"/>
      <c r="K1474" s="25" t="s">
        <v>423</v>
      </c>
    </row>
    <row r="1475" spans="1:11" ht="21" customHeight="1">
      <c r="A1475" s="26" t="s">
        <v>1112</v>
      </c>
      <c r="B1475" s="100" t="s">
        <v>1113</v>
      </c>
      <c r="C1475" s="100"/>
      <c r="D1475" s="101" t="s">
        <v>21</v>
      </c>
      <c r="E1475" s="101"/>
      <c r="F1475" s="26" t="s">
        <v>216</v>
      </c>
      <c r="G1475" s="102">
        <v>0.73560000000000003</v>
      </c>
      <c r="H1475" s="102"/>
      <c r="I1475" s="103">
        <v>23.69</v>
      </c>
      <c r="J1475" s="103"/>
      <c r="K1475" s="29">
        <v>17.426364</v>
      </c>
    </row>
    <row r="1476" spans="1:11" ht="21" customHeight="1">
      <c r="A1476" s="26" t="s">
        <v>1219</v>
      </c>
      <c r="B1476" s="100" t="s">
        <v>1220</v>
      </c>
      <c r="C1476" s="100"/>
      <c r="D1476" s="101" t="s">
        <v>21</v>
      </c>
      <c r="E1476" s="101"/>
      <c r="F1476" s="26" t="s">
        <v>216</v>
      </c>
      <c r="G1476" s="102">
        <v>3.6779999999999999</v>
      </c>
      <c r="H1476" s="102"/>
      <c r="I1476" s="103">
        <v>26.97</v>
      </c>
      <c r="J1476" s="103"/>
      <c r="K1476" s="29">
        <v>99.195660000000004</v>
      </c>
    </row>
    <row r="1477" spans="1:11" ht="15" customHeight="1">
      <c r="A1477" s="26" t="s">
        <v>510</v>
      </c>
      <c r="B1477" s="100" t="s">
        <v>511</v>
      </c>
      <c r="C1477" s="100"/>
      <c r="D1477" s="101" t="s">
        <v>21</v>
      </c>
      <c r="E1477" s="101"/>
      <c r="F1477" s="26" t="s">
        <v>216</v>
      </c>
      <c r="G1477" s="102">
        <v>22.497399999999999</v>
      </c>
      <c r="H1477" s="102"/>
      <c r="I1477" s="103">
        <v>28.34</v>
      </c>
      <c r="J1477" s="103"/>
      <c r="K1477" s="29">
        <v>637.57631600000002</v>
      </c>
    </row>
    <row r="1478" spans="1:11" ht="15" customHeight="1">
      <c r="A1478" s="26" t="s">
        <v>437</v>
      </c>
      <c r="B1478" s="100" t="s">
        <v>438</v>
      </c>
      <c r="C1478" s="100"/>
      <c r="D1478" s="101" t="s">
        <v>21</v>
      </c>
      <c r="E1478" s="101"/>
      <c r="F1478" s="26" t="s">
        <v>216</v>
      </c>
      <c r="G1478" s="102">
        <v>22.497399999999999</v>
      </c>
      <c r="H1478" s="102"/>
      <c r="I1478" s="103">
        <v>22.95</v>
      </c>
      <c r="J1478" s="103"/>
      <c r="K1478" s="29">
        <v>516.31533000000002</v>
      </c>
    </row>
    <row r="1479" spans="1:11" ht="18" customHeight="1">
      <c r="A1479" s="4"/>
      <c r="B1479" s="4"/>
      <c r="C1479" s="4"/>
      <c r="D1479" s="4"/>
      <c r="E1479" s="4"/>
      <c r="F1479" s="4"/>
      <c r="G1479" s="95" t="s">
        <v>439</v>
      </c>
      <c r="H1479" s="95"/>
      <c r="I1479" s="95"/>
      <c r="J1479" s="95"/>
      <c r="K1479" s="30">
        <v>1270.53</v>
      </c>
    </row>
    <row r="1480" spans="1:11" ht="15" customHeight="1">
      <c r="A1480" s="94" t="s">
        <v>440</v>
      </c>
      <c r="B1480" s="94"/>
      <c r="C1480" s="94"/>
      <c r="D1480" s="99" t="s">
        <v>419</v>
      </c>
      <c r="E1480" s="99"/>
      <c r="F1480" s="25" t="s">
        <v>420</v>
      </c>
      <c r="G1480" s="99" t="s">
        <v>421</v>
      </c>
      <c r="H1480" s="99"/>
      <c r="I1480" s="99" t="s">
        <v>422</v>
      </c>
      <c r="J1480" s="99"/>
      <c r="K1480" s="25" t="s">
        <v>423</v>
      </c>
    </row>
    <row r="1481" spans="1:11" ht="29.1" customHeight="1">
      <c r="A1481" s="26" t="s">
        <v>1226</v>
      </c>
      <c r="B1481" s="100" t="s">
        <v>1227</v>
      </c>
      <c r="C1481" s="100"/>
      <c r="D1481" s="101" t="s">
        <v>21</v>
      </c>
      <c r="E1481" s="101"/>
      <c r="F1481" s="26" t="s">
        <v>428</v>
      </c>
      <c r="G1481" s="102">
        <v>28.936900000000001</v>
      </c>
      <c r="H1481" s="102"/>
      <c r="I1481" s="103">
        <v>16.12</v>
      </c>
      <c r="J1481" s="103"/>
      <c r="K1481" s="29">
        <v>466.462828</v>
      </c>
    </row>
    <row r="1482" spans="1:11" ht="29.1" customHeight="1">
      <c r="A1482" s="26" t="s">
        <v>1223</v>
      </c>
      <c r="B1482" s="100" t="s">
        <v>1224</v>
      </c>
      <c r="C1482" s="100"/>
      <c r="D1482" s="101" t="s">
        <v>21</v>
      </c>
      <c r="E1482" s="101"/>
      <c r="F1482" s="26" t="s">
        <v>47</v>
      </c>
      <c r="G1482" s="102">
        <v>1.2</v>
      </c>
      <c r="H1482" s="102"/>
      <c r="I1482" s="103">
        <v>502.51</v>
      </c>
      <c r="J1482" s="103"/>
      <c r="K1482" s="29">
        <v>603.01199999999994</v>
      </c>
    </row>
    <row r="1483" spans="1:11" ht="15" customHeight="1">
      <c r="A1483" s="4"/>
      <c r="B1483" s="4"/>
      <c r="C1483" s="4"/>
      <c r="D1483" s="4"/>
      <c r="E1483" s="4"/>
      <c r="F1483" s="4"/>
      <c r="G1483" s="95" t="s">
        <v>443</v>
      </c>
      <c r="H1483" s="95"/>
      <c r="I1483" s="95"/>
      <c r="J1483" s="95"/>
      <c r="K1483" s="30">
        <v>1069.47</v>
      </c>
    </row>
    <row r="1484" spans="1:11" ht="15" customHeight="1">
      <c r="A1484" s="4"/>
      <c r="B1484" s="4"/>
      <c r="C1484" s="4"/>
      <c r="D1484" s="4"/>
      <c r="E1484" s="4"/>
      <c r="F1484" s="4"/>
      <c r="G1484" s="96" t="s">
        <v>444</v>
      </c>
      <c r="H1484" s="96"/>
      <c r="I1484" s="96"/>
      <c r="J1484" s="96"/>
      <c r="K1484" s="9">
        <v>2454.4499999999998</v>
      </c>
    </row>
    <row r="1485" spans="1:11" ht="9.9499999999999993" customHeight="1">
      <c r="A1485" s="4"/>
      <c r="B1485" s="4"/>
      <c r="C1485" s="4"/>
      <c r="D1485" s="4"/>
      <c r="E1485" s="4"/>
      <c r="F1485" s="4"/>
      <c r="G1485" s="92"/>
      <c r="H1485" s="92"/>
      <c r="I1485" s="92"/>
      <c r="J1485" s="92"/>
      <c r="K1485" s="92"/>
    </row>
    <row r="1486" spans="1:11" ht="20.100000000000001" customHeight="1">
      <c r="A1486" s="93" t="s">
        <v>1231</v>
      </c>
      <c r="B1486" s="93"/>
      <c r="C1486" s="93"/>
      <c r="D1486" s="93"/>
      <c r="E1486" s="93"/>
      <c r="F1486" s="93"/>
      <c r="G1486" s="93"/>
      <c r="H1486" s="93"/>
      <c r="I1486" s="93"/>
      <c r="J1486" s="93"/>
      <c r="K1486" s="93"/>
    </row>
    <row r="1487" spans="1:11" ht="15" customHeight="1">
      <c r="A1487" s="94" t="s">
        <v>471</v>
      </c>
      <c r="B1487" s="94"/>
      <c r="C1487" s="94"/>
      <c r="D1487" s="99" t="s">
        <v>419</v>
      </c>
      <c r="E1487" s="99"/>
      <c r="F1487" s="25" t="s">
        <v>420</v>
      </c>
      <c r="G1487" s="99" t="s">
        <v>421</v>
      </c>
      <c r="H1487" s="99"/>
      <c r="I1487" s="99" t="s">
        <v>422</v>
      </c>
      <c r="J1487" s="99"/>
      <c r="K1487" s="25" t="s">
        <v>423</v>
      </c>
    </row>
    <row r="1488" spans="1:11" ht="29.1" customHeight="1">
      <c r="A1488" s="26" t="s">
        <v>1104</v>
      </c>
      <c r="B1488" s="100" t="s">
        <v>1105</v>
      </c>
      <c r="C1488" s="100"/>
      <c r="D1488" s="101" t="s">
        <v>21</v>
      </c>
      <c r="E1488" s="101"/>
      <c r="F1488" s="26" t="s">
        <v>474</v>
      </c>
      <c r="G1488" s="102">
        <v>0.4929</v>
      </c>
      <c r="H1488" s="102"/>
      <c r="I1488" s="103">
        <v>24.46</v>
      </c>
      <c r="J1488" s="103"/>
      <c r="K1488" s="29">
        <v>12.056334</v>
      </c>
    </row>
    <row r="1489" spans="1:11" ht="29.1" customHeight="1">
      <c r="A1489" s="26" t="s">
        <v>1106</v>
      </c>
      <c r="B1489" s="100" t="s">
        <v>1107</v>
      </c>
      <c r="C1489" s="100"/>
      <c r="D1489" s="101" t="s">
        <v>21</v>
      </c>
      <c r="E1489" s="101"/>
      <c r="F1489" s="26" t="s">
        <v>477</v>
      </c>
      <c r="G1489" s="102">
        <v>0.32479999999999998</v>
      </c>
      <c r="H1489" s="102"/>
      <c r="I1489" s="103">
        <v>25.86</v>
      </c>
      <c r="J1489" s="103"/>
      <c r="K1489" s="29">
        <v>8.3993280000000006</v>
      </c>
    </row>
    <row r="1490" spans="1:11" ht="29.1" customHeight="1">
      <c r="A1490" s="26" t="s">
        <v>1164</v>
      </c>
      <c r="B1490" s="100" t="s">
        <v>1165</v>
      </c>
      <c r="C1490" s="100"/>
      <c r="D1490" s="101" t="s">
        <v>21</v>
      </c>
      <c r="E1490" s="101"/>
      <c r="F1490" s="26" t="s">
        <v>474</v>
      </c>
      <c r="G1490" s="102">
        <v>14.919</v>
      </c>
      <c r="H1490" s="102"/>
      <c r="I1490" s="103">
        <v>0.53</v>
      </c>
      <c r="J1490" s="103"/>
      <c r="K1490" s="29">
        <v>7.90707</v>
      </c>
    </row>
    <row r="1491" spans="1:11" ht="29.1" customHeight="1">
      <c r="A1491" s="26" t="s">
        <v>1166</v>
      </c>
      <c r="B1491" s="100" t="s">
        <v>1167</v>
      </c>
      <c r="C1491" s="100"/>
      <c r="D1491" s="101" t="s">
        <v>21</v>
      </c>
      <c r="E1491" s="101"/>
      <c r="F1491" s="26" t="s">
        <v>477</v>
      </c>
      <c r="G1491" s="102">
        <v>5.4714</v>
      </c>
      <c r="H1491" s="102"/>
      <c r="I1491" s="103">
        <v>1.36</v>
      </c>
      <c r="J1491" s="103"/>
      <c r="K1491" s="29">
        <v>7.4411040000000002</v>
      </c>
    </row>
    <row r="1492" spans="1:11" ht="18" customHeight="1">
      <c r="A1492" s="4"/>
      <c r="B1492" s="4"/>
      <c r="C1492" s="4"/>
      <c r="D1492" s="4"/>
      <c r="E1492" s="4"/>
      <c r="F1492" s="4"/>
      <c r="G1492" s="95" t="s">
        <v>486</v>
      </c>
      <c r="H1492" s="95"/>
      <c r="I1492" s="95"/>
      <c r="J1492" s="95"/>
      <c r="K1492" s="30">
        <v>35.81</v>
      </c>
    </row>
    <row r="1493" spans="1:11" ht="15" customHeight="1">
      <c r="A1493" s="94" t="s">
        <v>418</v>
      </c>
      <c r="B1493" s="94"/>
      <c r="C1493" s="94"/>
      <c r="D1493" s="99" t="s">
        <v>419</v>
      </c>
      <c r="E1493" s="99"/>
      <c r="F1493" s="25" t="s">
        <v>420</v>
      </c>
      <c r="G1493" s="99" t="s">
        <v>421</v>
      </c>
      <c r="H1493" s="99"/>
      <c r="I1493" s="99" t="s">
        <v>422</v>
      </c>
      <c r="J1493" s="99"/>
      <c r="K1493" s="25" t="s">
        <v>423</v>
      </c>
    </row>
    <row r="1494" spans="1:11" ht="29.1" customHeight="1">
      <c r="A1494" s="26" t="s">
        <v>1108</v>
      </c>
      <c r="B1494" s="100" t="s">
        <v>1109</v>
      </c>
      <c r="C1494" s="100"/>
      <c r="D1494" s="101" t="s">
        <v>21</v>
      </c>
      <c r="E1494" s="101"/>
      <c r="F1494" s="26" t="s">
        <v>23</v>
      </c>
      <c r="G1494" s="102">
        <v>2.9007999999999998</v>
      </c>
      <c r="H1494" s="102"/>
      <c r="I1494" s="103">
        <v>46.69</v>
      </c>
      <c r="J1494" s="103"/>
      <c r="K1494" s="29">
        <v>135.43835200000001</v>
      </c>
    </row>
    <row r="1495" spans="1:11" ht="21" customHeight="1">
      <c r="A1495" s="26" t="s">
        <v>528</v>
      </c>
      <c r="B1495" s="100" t="s">
        <v>529</v>
      </c>
      <c r="C1495" s="100"/>
      <c r="D1495" s="101" t="s">
        <v>21</v>
      </c>
      <c r="E1495" s="101"/>
      <c r="F1495" s="26" t="s">
        <v>530</v>
      </c>
      <c r="G1495" s="102">
        <v>0.1222</v>
      </c>
      <c r="H1495" s="102"/>
      <c r="I1495" s="103">
        <v>7.19</v>
      </c>
      <c r="J1495" s="103"/>
      <c r="K1495" s="29">
        <v>0.87861800000000001</v>
      </c>
    </row>
    <row r="1496" spans="1:11" ht="15" customHeight="1">
      <c r="A1496" s="26" t="s">
        <v>1115</v>
      </c>
      <c r="B1496" s="100" t="s">
        <v>1116</v>
      </c>
      <c r="C1496" s="100"/>
      <c r="D1496" s="101" t="s">
        <v>21</v>
      </c>
      <c r="E1496" s="101"/>
      <c r="F1496" s="26" t="s">
        <v>428</v>
      </c>
      <c r="G1496" s="102">
        <v>0.30559999999999998</v>
      </c>
      <c r="H1496" s="102"/>
      <c r="I1496" s="103">
        <v>17.68</v>
      </c>
      <c r="J1496" s="103"/>
      <c r="K1496" s="29">
        <v>5.4030079999999998</v>
      </c>
    </row>
    <row r="1497" spans="1:11" ht="21" customHeight="1">
      <c r="A1497" s="26" t="s">
        <v>522</v>
      </c>
      <c r="B1497" s="100" t="s">
        <v>523</v>
      </c>
      <c r="C1497" s="100"/>
      <c r="D1497" s="101" t="s">
        <v>21</v>
      </c>
      <c r="E1497" s="101"/>
      <c r="F1497" s="26" t="s">
        <v>63</v>
      </c>
      <c r="G1497" s="102">
        <v>6.6348000000000003</v>
      </c>
      <c r="H1497" s="102"/>
      <c r="I1497" s="103">
        <v>3.73</v>
      </c>
      <c r="J1497" s="103"/>
      <c r="K1497" s="29">
        <v>24.747803999999999</v>
      </c>
    </row>
    <row r="1498" spans="1:11" ht="15" customHeight="1">
      <c r="A1498" s="4"/>
      <c r="B1498" s="4"/>
      <c r="C1498" s="4"/>
      <c r="D1498" s="4"/>
      <c r="E1498" s="4"/>
      <c r="F1498" s="4"/>
      <c r="G1498" s="95" t="s">
        <v>433</v>
      </c>
      <c r="H1498" s="95"/>
      <c r="I1498" s="95"/>
      <c r="J1498" s="95"/>
      <c r="K1498" s="30">
        <v>166.47</v>
      </c>
    </row>
    <row r="1499" spans="1:11" ht="15" customHeight="1">
      <c r="A1499" s="94" t="s">
        <v>434</v>
      </c>
      <c r="B1499" s="94"/>
      <c r="C1499" s="94"/>
      <c r="D1499" s="99" t="s">
        <v>419</v>
      </c>
      <c r="E1499" s="99"/>
      <c r="F1499" s="25" t="s">
        <v>420</v>
      </c>
      <c r="G1499" s="99" t="s">
        <v>421</v>
      </c>
      <c r="H1499" s="99"/>
      <c r="I1499" s="99" t="s">
        <v>422</v>
      </c>
      <c r="J1499" s="99"/>
      <c r="K1499" s="25" t="s">
        <v>423</v>
      </c>
    </row>
    <row r="1500" spans="1:11" ht="21" customHeight="1">
      <c r="A1500" s="26" t="s">
        <v>1112</v>
      </c>
      <c r="B1500" s="100" t="s">
        <v>1113</v>
      </c>
      <c r="C1500" s="100"/>
      <c r="D1500" s="101" t="s">
        <v>21</v>
      </c>
      <c r="E1500" s="101"/>
      <c r="F1500" s="26" t="s">
        <v>216</v>
      </c>
      <c r="G1500" s="102">
        <v>0.81779999999999997</v>
      </c>
      <c r="H1500" s="102"/>
      <c r="I1500" s="103">
        <v>23.69</v>
      </c>
      <c r="J1500" s="103"/>
      <c r="K1500" s="29">
        <v>19.373681999999999</v>
      </c>
    </row>
    <row r="1501" spans="1:11" ht="21" customHeight="1">
      <c r="A1501" s="26" t="s">
        <v>1219</v>
      </c>
      <c r="B1501" s="100" t="s">
        <v>1220</v>
      </c>
      <c r="C1501" s="100"/>
      <c r="D1501" s="101" t="s">
        <v>21</v>
      </c>
      <c r="E1501" s="101"/>
      <c r="F1501" s="26" t="s">
        <v>216</v>
      </c>
      <c r="G1501" s="102">
        <v>4.0888</v>
      </c>
      <c r="H1501" s="102"/>
      <c r="I1501" s="103">
        <v>26.97</v>
      </c>
      <c r="J1501" s="103"/>
      <c r="K1501" s="29">
        <v>110.274936</v>
      </c>
    </row>
    <row r="1502" spans="1:11" ht="15" customHeight="1">
      <c r="A1502" s="26" t="s">
        <v>510</v>
      </c>
      <c r="B1502" s="100" t="s">
        <v>511</v>
      </c>
      <c r="C1502" s="100"/>
      <c r="D1502" s="101" t="s">
        <v>21</v>
      </c>
      <c r="E1502" s="101"/>
      <c r="F1502" s="26" t="s">
        <v>216</v>
      </c>
      <c r="G1502" s="102">
        <v>25.523499999999999</v>
      </c>
      <c r="H1502" s="102"/>
      <c r="I1502" s="103">
        <v>28.34</v>
      </c>
      <c r="J1502" s="103"/>
      <c r="K1502" s="29">
        <v>723.33599000000004</v>
      </c>
    </row>
    <row r="1503" spans="1:11" ht="15" customHeight="1">
      <c r="A1503" s="26" t="s">
        <v>437</v>
      </c>
      <c r="B1503" s="100" t="s">
        <v>438</v>
      </c>
      <c r="C1503" s="100"/>
      <c r="D1503" s="101" t="s">
        <v>21</v>
      </c>
      <c r="E1503" s="101"/>
      <c r="F1503" s="26" t="s">
        <v>216</v>
      </c>
      <c r="G1503" s="102">
        <v>25.523499999999999</v>
      </c>
      <c r="H1503" s="102"/>
      <c r="I1503" s="103">
        <v>22.95</v>
      </c>
      <c r="J1503" s="103"/>
      <c r="K1503" s="29">
        <v>585.76432499999999</v>
      </c>
    </row>
    <row r="1504" spans="1:11" ht="18" customHeight="1">
      <c r="A1504" s="4"/>
      <c r="B1504" s="4"/>
      <c r="C1504" s="4"/>
      <c r="D1504" s="4"/>
      <c r="E1504" s="4"/>
      <c r="F1504" s="4"/>
      <c r="G1504" s="95" t="s">
        <v>439</v>
      </c>
      <c r="H1504" s="95"/>
      <c r="I1504" s="95"/>
      <c r="J1504" s="95"/>
      <c r="K1504" s="30">
        <v>1438.74</v>
      </c>
    </row>
    <row r="1505" spans="1:11" ht="15" customHeight="1">
      <c r="A1505" s="94" t="s">
        <v>440</v>
      </c>
      <c r="B1505" s="94"/>
      <c r="C1505" s="94"/>
      <c r="D1505" s="99" t="s">
        <v>419</v>
      </c>
      <c r="E1505" s="99"/>
      <c r="F1505" s="25" t="s">
        <v>420</v>
      </c>
      <c r="G1505" s="99" t="s">
        <v>421</v>
      </c>
      <c r="H1505" s="99"/>
      <c r="I1505" s="99" t="s">
        <v>422</v>
      </c>
      <c r="J1505" s="99"/>
      <c r="K1505" s="25" t="s">
        <v>423</v>
      </c>
    </row>
    <row r="1506" spans="1:11" ht="29.1" customHeight="1">
      <c r="A1506" s="26" t="s">
        <v>1232</v>
      </c>
      <c r="B1506" s="100" t="s">
        <v>1233</v>
      </c>
      <c r="C1506" s="100"/>
      <c r="D1506" s="101" t="s">
        <v>21</v>
      </c>
      <c r="E1506" s="101"/>
      <c r="F1506" s="26" t="s">
        <v>428</v>
      </c>
      <c r="G1506" s="102">
        <v>19.506699999999999</v>
      </c>
      <c r="H1506" s="102"/>
      <c r="I1506" s="103">
        <v>13.05</v>
      </c>
      <c r="J1506" s="103"/>
      <c r="K1506" s="29">
        <v>254.56243499999999</v>
      </c>
    </row>
    <row r="1507" spans="1:11" ht="29.1" customHeight="1">
      <c r="A1507" s="26" t="s">
        <v>1234</v>
      </c>
      <c r="B1507" s="100" t="s">
        <v>1235</v>
      </c>
      <c r="C1507" s="100"/>
      <c r="D1507" s="101" t="s">
        <v>21</v>
      </c>
      <c r="E1507" s="101"/>
      <c r="F1507" s="26" t="s">
        <v>428</v>
      </c>
      <c r="G1507" s="102">
        <v>50.472200000000001</v>
      </c>
      <c r="H1507" s="102"/>
      <c r="I1507" s="103">
        <v>14.68</v>
      </c>
      <c r="J1507" s="103"/>
      <c r="K1507" s="29">
        <v>740.93189600000005</v>
      </c>
    </row>
    <row r="1508" spans="1:11" ht="29.1" customHeight="1">
      <c r="A1508" s="26" t="s">
        <v>1223</v>
      </c>
      <c r="B1508" s="100" t="s">
        <v>1224</v>
      </c>
      <c r="C1508" s="100"/>
      <c r="D1508" s="101" t="s">
        <v>21</v>
      </c>
      <c r="E1508" s="101"/>
      <c r="F1508" s="26" t="s">
        <v>47</v>
      </c>
      <c r="G1508" s="102">
        <v>1.2</v>
      </c>
      <c r="H1508" s="102"/>
      <c r="I1508" s="103">
        <v>502.51</v>
      </c>
      <c r="J1508" s="103"/>
      <c r="K1508" s="29">
        <v>603.01199999999994</v>
      </c>
    </row>
    <row r="1509" spans="1:11" ht="15" customHeight="1">
      <c r="A1509" s="4"/>
      <c r="B1509" s="4"/>
      <c r="C1509" s="4"/>
      <c r="D1509" s="4"/>
      <c r="E1509" s="4"/>
      <c r="F1509" s="4"/>
      <c r="G1509" s="95" t="s">
        <v>443</v>
      </c>
      <c r="H1509" s="95"/>
      <c r="I1509" s="95"/>
      <c r="J1509" s="95"/>
      <c r="K1509" s="30">
        <v>1598.5</v>
      </c>
    </row>
    <row r="1510" spans="1:11" ht="15" customHeight="1">
      <c r="A1510" s="4"/>
      <c r="B1510" s="4"/>
      <c r="C1510" s="4"/>
      <c r="D1510" s="4"/>
      <c r="E1510" s="4"/>
      <c r="F1510" s="4"/>
      <c r="G1510" s="96" t="s">
        <v>444</v>
      </c>
      <c r="H1510" s="96"/>
      <c r="I1510" s="96"/>
      <c r="J1510" s="96"/>
      <c r="K1510" s="9">
        <v>3239.45</v>
      </c>
    </row>
    <row r="1511" spans="1:11" ht="9.9499999999999993" customHeight="1">
      <c r="A1511" s="4"/>
      <c r="B1511" s="4"/>
      <c r="C1511" s="4"/>
      <c r="D1511" s="4"/>
      <c r="E1511" s="4"/>
      <c r="F1511" s="4"/>
      <c r="G1511" s="92"/>
      <c r="H1511" s="92"/>
      <c r="I1511" s="92"/>
      <c r="J1511" s="92"/>
      <c r="K1511" s="92"/>
    </row>
    <row r="1512" spans="1:11" ht="20.100000000000001" customHeight="1">
      <c r="A1512" s="93" t="s">
        <v>1236</v>
      </c>
      <c r="B1512" s="93"/>
      <c r="C1512" s="93"/>
      <c r="D1512" s="93"/>
      <c r="E1512" s="93"/>
      <c r="F1512" s="93"/>
      <c r="G1512" s="93"/>
      <c r="H1512" s="93"/>
      <c r="I1512" s="93"/>
      <c r="J1512" s="93"/>
      <c r="K1512" s="93"/>
    </row>
    <row r="1513" spans="1:11" ht="15" customHeight="1">
      <c r="A1513" s="94" t="s">
        <v>697</v>
      </c>
      <c r="B1513" s="94"/>
      <c r="C1513" s="94"/>
      <c r="D1513" s="99" t="s">
        <v>419</v>
      </c>
      <c r="E1513" s="99"/>
      <c r="F1513" s="25" t="s">
        <v>420</v>
      </c>
      <c r="G1513" s="99" t="s">
        <v>421</v>
      </c>
      <c r="H1513" s="99"/>
      <c r="I1513" s="99" t="s">
        <v>422</v>
      </c>
      <c r="J1513" s="99"/>
      <c r="K1513" s="25" t="s">
        <v>423</v>
      </c>
    </row>
    <row r="1514" spans="1:11" ht="21" customHeight="1">
      <c r="A1514" s="26" t="s">
        <v>722</v>
      </c>
      <c r="B1514" s="100" t="s">
        <v>723</v>
      </c>
      <c r="C1514" s="100"/>
      <c r="D1514" s="101" t="s">
        <v>21</v>
      </c>
      <c r="E1514" s="101"/>
      <c r="F1514" s="26" t="s">
        <v>216</v>
      </c>
      <c r="G1514" s="102">
        <v>1</v>
      </c>
      <c r="H1514" s="102"/>
      <c r="I1514" s="103">
        <v>2.79</v>
      </c>
      <c r="J1514" s="103"/>
      <c r="K1514" s="29">
        <v>2.79</v>
      </c>
    </row>
    <row r="1515" spans="1:11" ht="21" customHeight="1">
      <c r="A1515" s="26" t="s">
        <v>1237</v>
      </c>
      <c r="B1515" s="100" t="s">
        <v>1238</v>
      </c>
      <c r="C1515" s="100"/>
      <c r="D1515" s="101" t="s">
        <v>21</v>
      </c>
      <c r="E1515" s="101"/>
      <c r="F1515" s="26" t="s">
        <v>216</v>
      </c>
      <c r="G1515" s="102">
        <v>1</v>
      </c>
      <c r="H1515" s="102"/>
      <c r="I1515" s="103">
        <v>1.85</v>
      </c>
      <c r="J1515" s="103"/>
      <c r="K1515" s="29">
        <v>1.85</v>
      </c>
    </row>
    <row r="1516" spans="1:11" ht="21" customHeight="1">
      <c r="A1516" s="26" t="s">
        <v>700</v>
      </c>
      <c r="B1516" s="100" t="s">
        <v>701</v>
      </c>
      <c r="C1516" s="100"/>
      <c r="D1516" s="101" t="s">
        <v>21</v>
      </c>
      <c r="E1516" s="101"/>
      <c r="F1516" s="26" t="s">
        <v>216</v>
      </c>
      <c r="G1516" s="102">
        <v>1</v>
      </c>
      <c r="H1516" s="102"/>
      <c r="I1516" s="103">
        <v>1.43</v>
      </c>
      <c r="J1516" s="103"/>
      <c r="K1516" s="29">
        <v>1.43</v>
      </c>
    </row>
    <row r="1517" spans="1:11" ht="21" customHeight="1">
      <c r="A1517" s="26" t="s">
        <v>1239</v>
      </c>
      <c r="B1517" s="100" t="s">
        <v>1240</v>
      </c>
      <c r="C1517" s="100"/>
      <c r="D1517" s="101" t="s">
        <v>21</v>
      </c>
      <c r="E1517" s="101"/>
      <c r="F1517" s="26" t="s">
        <v>216</v>
      </c>
      <c r="G1517" s="102">
        <v>1</v>
      </c>
      <c r="H1517" s="102"/>
      <c r="I1517" s="103">
        <v>2.0499999999999998</v>
      </c>
      <c r="J1517" s="103"/>
      <c r="K1517" s="29">
        <v>2.0499999999999998</v>
      </c>
    </row>
    <row r="1518" spans="1:11" ht="21" customHeight="1">
      <c r="A1518" s="26" t="s">
        <v>704</v>
      </c>
      <c r="B1518" s="100" t="s">
        <v>705</v>
      </c>
      <c r="C1518" s="100"/>
      <c r="D1518" s="101" t="s">
        <v>21</v>
      </c>
      <c r="E1518" s="101"/>
      <c r="F1518" s="26" t="s">
        <v>216</v>
      </c>
      <c r="G1518" s="102">
        <v>1</v>
      </c>
      <c r="H1518" s="102"/>
      <c r="I1518" s="103">
        <v>0.08</v>
      </c>
      <c r="J1518" s="103"/>
      <c r="K1518" s="29">
        <v>0.08</v>
      </c>
    </row>
    <row r="1519" spans="1:11" ht="21" customHeight="1">
      <c r="A1519" s="26" t="s">
        <v>728</v>
      </c>
      <c r="B1519" s="100" t="s">
        <v>729</v>
      </c>
      <c r="C1519" s="100"/>
      <c r="D1519" s="101" t="s">
        <v>21</v>
      </c>
      <c r="E1519" s="101"/>
      <c r="F1519" s="26" t="s">
        <v>216</v>
      </c>
      <c r="G1519" s="102">
        <v>1</v>
      </c>
      <c r="H1519" s="102"/>
      <c r="I1519" s="103">
        <v>0.54</v>
      </c>
      <c r="J1519" s="103"/>
      <c r="K1519" s="29">
        <v>0.54</v>
      </c>
    </row>
    <row r="1520" spans="1:11" ht="15" customHeight="1">
      <c r="A1520" s="4"/>
      <c r="B1520" s="4"/>
      <c r="C1520" s="4"/>
      <c r="D1520" s="4"/>
      <c r="E1520" s="4"/>
      <c r="F1520" s="4"/>
      <c r="G1520" s="95" t="s">
        <v>706</v>
      </c>
      <c r="H1520" s="95"/>
      <c r="I1520" s="95"/>
      <c r="J1520" s="95"/>
      <c r="K1520" s="30">
        <v>8.74</v>
      </c>
    </row>
    <row r="1521" spans="1:11" ht="15" customHeight="1">
      <c r="A1521" s="94" t="s">
        <v>707</v>
      </c>
      <c r="B1521" s="94"/>
      <c r="C1521" s="94"/>
      <c r="D1521" s="99" t="s">
        <v>419</v>
      </c>
      <c r="E1521" s="99"/>
      <c r="F1521" s="25" t="s">
        <v>420</v>
      </c>
      <c r="G1521" s="99" t="s">
        <v>421</v>
      </c>
      <c r="H1521" s="99"/>
      <c r="I1521" s="99" t="s">
        <v>422</v>
      </c>
      <c r="J1521" s="99"/>
      <c r="K1521" s="25" t="s">
        <v>423</v>
      </c>
    </row>
    <row r="1522" spans="1:11" ht="15" customHeight="1">
      <c r="A1522" s="26" t="s">
        <v>994</v>
      </c>
      <c r="B1522" s="100" t="s">
        <v>995</v>
      </c>
      <c r="C1522" s="100"/>
      <c r="D1522" s="101" t="s">
        <v>21</v>
      </c>
      <c r="E1522" s="101"/>
      <c r="F1522" s="26" t="s">
        <v>216</v>
      </c>
      <c r="G1522" s="102">
        <v>1</v>
      </c>
      <c r="H1522" s="102"/>
      <c r="I1522" s="103">
        <v>20.97</v>
      </c>
      <c r="J1522" s="103"/>
      <c r="K1522" s="29">
        <v>20.97</v>
      </c>
    </row>
    <row r="1523" spans="1:11" ht="15" customHeight="1">
      <c r="A1523" s="4"/>
      <c r="B1523" s="4"/>
      <c r="C1523" s="4"/>
      <c r="D1523" s="4"/>
      <c r="E1523" s="4"/>
      <c r="F1523" s="4"/>
      <c r="G1523" s="95" t="s">
        <v>710</v>
      </c>
      <c r="H1523" s="95"/>
      <c r="I1523" s="95"/>
      <c r="J1523" s="95"/>
      <c r="K1523" s="30">
        <v>20.97</v>
      </c>
    </row>
    <row r="1524" spans="1:11" ht="15" customHeight="1">
      <c r="A1524" s="94" t="s">
        <v>440</v>
      </c>
      <c r="B1524" s="94"/>
      <c r="C1524" s="94"/>
      <c r="D1524" s="99" t="s">
        <v>419</v>
      </c>
      <c r="E1524" s="99"/>
      <c r="F1524" s="25" t="s">
        <v>420</v>
      </c>
      <c r="G1524" s="99" t="s">
        <v>421</v>
      </c>
      <c r="H1524" s="99"/>
      <c r="I1524" s="99" t="s">
        <v>422</v>
      </c>
      <c r="J1524" s="99"/>
      <c r="K1524" s="25" t="s">
        <v>423</v>
      </c>
    </row>
    <row r="1525" spans="1:11" ht="21" customHeight="1">
      <c r="A1525" s="26" t="s">
        <v>1241</v>
      </c>
      <c r="B1525" s="100" t="s">
        <v>1242</v>
      </c>
      <c r="C1525" s="100"/>
      <c r="D1525" s="101" t="s">
        <v>21</v>
      </c>
      <c r="E1525" s="101"/>
      <c r="F1525" s="26" t="s">
        <v>216</v>
      </c>
      <c r="G1525" s="102">
        <v>1</v>
      </c>
      <c r="H1525" s="102"/>
      <c r="I1525" s="103">
        <v>0.3</v>
      </c>
      <c r="J1525" s="103"/>
      <c r="K1525" s="29">
        <v>0.3</v>
      </c>
    </row>
    <row r="1526" spans="1:11" ht="15" customHeight="1">
      <c r="A1526" s="4"/>
      <c r="B1526" s="4"/>
      <c r="C1526" s="4"/>
      <c r="D1526" s="4"/>
      <c r="E1526" s="4"/>
      <c r="F1526" s="4"/>
      <c r="G1526" s="95" t="s">
        <v>443</v>
      </c>
      <c r="H1526" s="95"/>
      <c r="I1526" s="95"/>
      <c r="J1526" s="95"/>
      <c r="K1526" s="30">
        <v>0.3</v>
      </c>
    </row>
    <row r="1527" spans="1:11" ht="15" customHeight="1">
      <c r="A1527" s="4"/>
      <c r="B1527" s="4"/>
      <c r="C1527" s="4"/>
      <c r="D1527" s="4"/>
      <c r="E1527" s="4"/>
      <c r="F1527" s="4"/>
      <c r="G1527" s="96" t="s">
        <v>444</v>
      </c>
      <c r="H1527" s="96"/>
      <c r="I1527" s="96"/>
      <c r="J1527" s="96"/>
      <c r="K1527" s="9">
        <v>30.01</v>
      </c>
    </row>
    <row r="1528" spans="1:11" ht="9.9499999999999993" customHeight="1">
      <c r="A1528" s="4"/>
      <c r="B1528" s="4"/>
      <c r="C1528" s="4"/>
      <c r="D1528" s="4"/>
      <c r="E1528" s="4"/>
      <c r="F1528" s="4"/>
      <c r="G1528" s="92"/>
      <c r="H1528" s="92"/>
      <c r="I1528" s="92"/>
      <c r="J1528" s="92"/>
      <c r="K1528" s="92"/>
    </row>
    <row r="1529" spans="1:11" ht="20.100000000000001" customHeight="1">
      <c r="A1529" s="93" t="s">
        <v>1243</v>
      </c>
      <c r="B1529" s="93"/>
      <c r="C1529" s="93"/>
      <c r="D1529" s="93"/>
      <c r="E1529" s="93"/>
      <c r="F1529" s="93"/>
      <c r="G1529" s="93"/>
      <c r="H1529" s="93"/>
      <c r="I1529" s="93"/>
      <c r="J1529" s="93"/>
      <c r="K1529" s="93"/>
    </row>
    <row r="1530" spans="1:11" ht="15" customHeight="1">
      <c r="A1530" s="94" t="s">
        <v>418</v>
      </c>
      <c r="B1530" s="94"/>
      <c r="C1530" s="94"/>
      <c r="D1530" s="99" t="s">
        <v>419</v>
      </c>
      <c r="E1530" s="99"/>
      <c r="F1530" s="25" t="s">
        <v>420</v>
      </c>
      <c r="G1530" s="99" t="s">
        <v>421</v>
      </c>
      <c r="H1530" s="99"/>
      <c r="I1530" s="99" t="s">
        <v>422</v>
      </c>
      <c r="J1530" s="99"/>
      <c r="K1530" s="25" t="s">
        <v>423</v>
      </c>
    </row>
    <row r="1531" spans="1:11" ht="15" customHeight="1">
      <c r="A1531" s="26" t="s">
        <v>1244</v>
      </c>
      <c r="B1531" s="100" t="s">
        <v>1245</v>
      </c>
      <c r="C1531" s="100"/>
      <c r="D1531" s="101" t="s">
        <v>21</v>
      </c>
      <c r="E1531" s="101"/>
      <c r="F1531" s="26" t="s">
        <v>530</v>
      </c>
      <c r="G1531" s="102">
        <v>0.32569999999999999</v>
      </c>
      <c r="H1531" s="102"/>
      <c r="I1531" s="103">
        <v>30.57</v>
      </c>
      <c r="J1531" s="103"/>
      <c r="K1531" s="29">
        <v>9.9566490000000005</v>
      </c>
    </row>
    <row r="1532" spans="1:11" ht="15" customHeight="1">
      <c r="A1532" s="4"/>
      <c r="B1532" s="4"/>
      <c r="C1532" s="4"/>
      <c r="D1532" s="4"/>
      <c r="E1532" s="4"/>
      <c r="F1532" s="4"/>
      <c r="G1532" s="95" t="s">
        <v>433</v>
      </c>
      <c r="H1532" s="95"/>
      <c r="I1532" s="95"/>
      <c r="J1532" s="95"/>
      <c r="K1532" s="30">
        <v>9.9600000000000009</v>
      </c>
    </row>
    <row r="1533" spans="1:11" ht="15" customHeight="1">
      <c r="A1533" s="94" t="s">
        <v>434</v>
      </c>
      <c r="B1533" s="94"/>
      <c r="C1533" s="94"/>
      <c r="D1533" s="99" t="s">
        <v>419</v>
      </c>
      <c r="E1533" s="99"/>
      <c r="F1533" s="25" t="s">
        <v>420</v>
      </c>
      <c r="G1533" s="99" t="s">
        <v>421</v>
      </c>
      <c r="H1533" s="99"/>
      <c r="I1533" s="99" t="s">
        <v>422</v>
      </c>
      <c r="J1533" s="99"/>
      <c r="K1533" s="25" t="s">
        <v>423</v>
      </c>
    </row>
    <row r="1534" spans="1:11" ht="15" customHeight="1">
      <c r="A1534" s="26" t="s">
        <v>611</v>
      </c>
      <c r="B1534" s="100" t="s">
        <v>612</v>
      </c>
      <c r="C1534" s="100"/>
      <c r="D1534" s="101" t="s">
        <v>21</v>
      </c>
      <c r="E1534" s="101"/>
      <c r="F1534" s="26" t="s">
        <v>216</v>
      </c>
      <c r="G1534" s="102">
        <v>0.45290000000000002</v>
      </c>
      <c r="H1534" s="102"/>
      <c r="I1534" s="103">
        <v>30.01</v>
      </c>
      <c r="J1534" s="103"/>
      <c r="K1534" s="29">
        <v>13.591529</v>
      </c>
    </row>
    <row r="1535" spans="1:11" ht="18" customHeight="1">
      <c r="A1535" s="4"/>
      <c r="B1535" s="4"/>
      <c r="C1535" s="4"/>
      <c r="D1535" s="4"/>
      <c r="E1535" s="4"/>
      <c r="F1535" s="4"/>
      <c r="G1535" s="95" t="s">
        <v>439</v>
      </c>
      <c r="H1535" s="95"/>
      <c r="I1535" s="95"/>
      <c r="J1535" s="95"/>
      <c r="K1535" s="30">
        <v>13.59</v>
      </c>
    </row>
    <row r="1536" spans="1:11" ht="15" customHeight="1">
      <c r="A1536" s="4"/>
      <c r="B1536" s="4"/>
      <c r="C1536" s="4"/>
      <c r="D1536" s="4"/>
      <c r="E1536" s="4"/>
      <c r="F1536" s="4"/>
      <c r="G1536" s="96" t="s">
        <v>444</v>
      </c>
      <c r="H1536" s="96"/>
      <c r="I1536" s="96"/>
      <c r="J1536" s="96"/>
      <c r="K1536" s="9">
        <v>23.54</v>
      </c>
    </row>
    <row r="1537" spans="1:11" ht="9.9499999999999993" customHeight="1">
      <c r="A1537" s="4"/>
      <c r="B1537" s="4"/>
      <c r="C1537" s="4"/>
      <c r="D1537" s="4"/>
      <c r="E1537" s="4"/>
      <c r="F1537" s="4"/>
      <c r="G1537" s="92"/>
      <c r="H1537" s="92"/>
      <c r="I1537" s="92"/>
      <c r="J1537" s="92"/>
      <c r="K1537" s="92"/>
    </row>
    <row r="1538" spans="1:11" ht="20.100000000000001" customHeight="1">
      <c r="A1538" s="93" t="s">
        <v>1246</v>
      </c>
      <c r="B1538" s="93"/>
      <c r="C1538" s="93"/>
      <c r="D1538" s="93"/>
      <c r="E1538" s="93"/>
      <c r="F1538" s="93"/>
      <c r="G1538" s="93"/>
      <c r="H1538" s="93"/>
      <c r="I1538" s="93"/>
      <c r="J1538" s="93"/>
      <c r="K1538" s="93"/>
    </row>
    <row r="1539" spans="1:11" ht="15" customHeight="1">
      <c r="A1539" s="94" t="s">
        <v>440</v>
      </c>
      <c r="B1539" s="94"/>
      <c r="C1539" s="94"/>
      <c r="D1539" s="99" t="s">
        <v>419</v>
      </c>
      <c r="E1539" s="99"/>
      <c r="F1539" s="25" t="s">
        <v>420</v>
      </c>
      <c r="G1539" s="99" t="s">
        <v>421</v>
      </c>
      <c r="H1539" s="99"/>
      <c r="I1539" s="99" t="s">
        <v>422</v>
      </c>
      <c r="J1539" s="99"/>
      <c r="K1539" s="25" t="s">
        <v>423</v>
      </c>
    </row>
    <row r="1540" spans="1:11" ht="29.1" customHeight="1">
      <c r="A1540" s="26" t="s">
        <v>1247</v>
      </c>
      <c r="B1540" s="100" t="s">
        <v>1248</v>
      </c>
      <c r="C1540" s="100"/>
      <c r="D1540" s="101" t="s">
        <v>21</v>
      </c>
      <c r="E1540" s="101"/>
      <c r="F1540" s="26" t="s">
        <v>216</v>
      </c>
      <c r="G1540" s="102">
        <v>1</v>
      </c>
      <c r="H1540" s="102"/>
      <c r="I1540" s="103">
        <v>0.56999999999999995</v>
      </c>
      <c r="J1540" s="103"/>
      <c r="K1540" s="29">
        <v>0.56999999999999995</v>
      </c>
    </row>
    <row r="1541" spans="1:11" ht="29.1" customHeight="1">
      <c r="A1541" s="26" t="s">
        <v>1249</v>
      </c>
      <c r="B1541" s="100" t="s">
        <v>1250</v>
      </c>
      <c r="C1541" s="100"/>
      <c r="D1541" s="101" t="s">
        <v>21</v>
      </c>
      <c r="E1541" s="101"/>
      <c r="F1541" s="26" t="s">
        <v>216</v>
      </c>
      <c r="G1541" s="102">
        <v>1</v>
      </c>
      <c r="H1541" s="102"/>
      <c r="I1541" s="103">
        <v>0.15</v>
      </c>
      <c r="J1541" s="103"/>
      <c r="K1541" s="29">
        <v>0.15</v>
      </c>
    </row>
    <row r="1542" spans="1:11" ht="15" customHeight="1">
      <c r="A1542" s="4"/>
      <c r="B1542" s="4"/>
      <c r="C1542" s="4"/>
      <c r="D1542" s="4"/>
      <c r="E1542" s="4"/>
      <c r="F1542" s="4"/>
      <c r="G1542" s="95" t="s">
        <v>443</v>
      </c>
      <c r="H1542" s="95"/>
      <c r="I1542" s="95"/>
      <c r="J1542" s="95"/>
      <c r="K1542" s="30">
        <v>0.72</v>
      </c>
    </row>
    <row r="1543" spans="1:11" ht="15" customHeight="1">
      <c r="A1543" s="4"/>
      <c r="B1543" s="4"/>
      <c r="C1543" s="4"/>
      <c r="D1543" s="4"/>
      <c r="E1543" s="4"/>
      <c r="F1543" s="4"/>
      <c r="G1543" s="96" t="s">
        <v>444</v>
      </c>
      <c r="H1543" s="96"/>
      <c r="I1543" s="96"/>
      <c r="J1543" s="96"/>
      <c r="K1543" s="9">
        <v>0.72</v>
      </c>
    </row>
    <row r="1544" spans="1:11" ht="9.9499999999999993" customHeight="1">
      <c r="A1544" s="4"/>
      <c r="B1544" s="4"/>
      <c r="C1544" s="4"/>
      <c r="D1544" s="4"/>
      <c r="E1544" s="4"/>
      <c r="F1544" s="4"/>
      <c r="G1544" s="92"/>
      <c r="H1544" s="92"/>
      <c r="I1544" s="92"/>
      <c r="J1544" s="92"/>
      <c r="K1544" s="92"/>
    </row>
    <row r="1545" spans="1:11" ht="20.100000000000001" customHeight="1">
      <c r="A1545" s="93" t="s">
        <v>1251</v>
      </c>
      <c r="B1545" s="93"/>
      <c r="C1545" s="93"/>
      <c r="D1545" s="93"/>
      <c r="E1545" s="93"/>
      <c r="F1545" s="93"/>
      <c r="G1545" s="93"/>
      <c r="H1545" s="93"/>
      <c r="I1545" s="93"/>
      <c r="J1545" s="93"/>
      <c r="K1545" s="93"/>
    </row>
    <row r="1546" spans="1:11" ht="15" customHeight="1">
      <c r="A1546" s="94" t="s">
        <v>440</v>
      </c>
      <c r="B1546" s="94"/>
      <c r="C1546" s="94"/>
      <c r="D1546" s="99" t="s">
        <v>419</v>
      </c>
      <c r="E1546" s="99"/>
      <c r="F1546" s="25" t="s">
        <v>420</v>
      </c>
      <c r="G1546" s="99" t="s">
        <v>421</v>
      </c>
      <c r="H1546" s="99"/>
      <c r="I1546" s="99" t="s">
        <v>422</v>
      </c>
      <c r="J1546" s="99"/>
      <c r="K1546" s="25" t="s">
        <v>423</v>
      </c>
    </row>
    <row r="1547" spans="1:11" ht="29.1" customHeight="1">
      <c r="A1547" s="26" t="s">
        <v>1247</v>
      </c>
      <c r="B1547" s="100" t="s">
        <v>1248</v>
      </c>
      <c r="C1547" s="100"/>
      <c r="D1547" s="101" t="s">
        <v>21</v>
      </c>
      <c r="E1547" s="101"/>
      <c r="F1547" s="26" t="s">
        <v>216</v>
      </c>
      <c r="G1547" s="102">
        <v>1</v>
      </c>
      <c r="H1547" s="102"/>
      <c r="I1547" s="103">
        <v>0.56999999999999995</v>
      </c>
      <c r="J1547" s="103"/>
      <c r="K1547" s="29">
        <v>0.56999999999999995</v>
      </c>
    </row>
    <row r="1548" spans="1:11" ht="29.1" customHeight="1">
      <c r="A1548" s="26" t="s">
        <v>1249</v>
      </c>
      <c r="B1548" s="100" t="s">
        <v>1250</v>
      </c>
      <c r="C1548" s="100"/>
      <c r="D1548" s="101" t="s">
        <v>21</v>
      </c>
      <c r="E1548" s="101"/>
      <c r="F1548" s="26" t="s">
        <v>216</v>
      </c>
      <c r="G1548" s="102">
        <v>1</v>
      </c>
      <c r="H1548" s="102"/>
      <c r="I1548" s="103">
        <v>0.15</v>
      </c>
      <c r="J1548" s="103"/>
      <c r="K1548" s="29">
        <v>0.15</v>
      </c>
    </row>
    <row r="1549" spans="1:11" ht="29.1" customHeight="1">
      <c r="A1549" s="26" t="s">
        <v>1252</v>
      </c>
      <c r="B1549" s="100" t="s">
        <v>1253</v>
      </c>
      <c r="C1549" s="100"/>
      <c r="D1549" s="101" t="s">
        <v>21</v>
      </c>
      <c r="E1549" s="101"/>
      <c r="F1549" s="26" t="s">
        <v>216</v>
      </c>
      <c r="G1549" s="102">
        <v>1</v>
      </c>
      <c r="H1549" s="102"/>
      <c r="I1549" s="103">
        <v>0.71</v>
      </c>
      <c r="J1549" s="103"/>
      <c r="K1549" s="29">
        <v>0.71</v>
      </c>
    </row>
    <row r="1550" spans="1:11" ht="29.1" customHeight="1">
      <c r="A1550" s="26" t="s">
        <v>1254</v>
      </c>
      <c r="B1550" s="100" t="s">
        <v>1255</v>
      </c>
      <c r="C1550" s="100"/>
      <c r="D1550" s="101" t="s">
        <v>21</v>
      </c>
      <c r="E1550" s="101"/>
      <c r="F1550" s="26" t="s">
        <v>216</v>
      </c>
      <c r="G1550" s="102">
        <v>1</v>
      </c>
      <c r="H1550" s="102"/>
      <c r="I1550" s="103">
        <v>9.36</v>
      </c>
      <c r="J1550" s="103"/>
      <c r="K1550" s="29">
        <v>9.36</v>
      </c>
    </row>
    <row r="1551" spans="1:11" ht="15" customHeight="1">
      <c r="A1551" s="4"/>
      <c r="B1551" s="4"/>
      <c r="C1551" s="4"/>
      <c r="D1551" s="4"/>
      <c r="E1551" s="4"/>
      <c r="F1551" s="4"/>
      <c r="G1551" s="95" t="s">
        <v>443</v>
      </c>
      <c r="H1551" s="95"/>
      <c r="I1551" s="95"/>
      <c r="J1551" s="95"/>
      <c r="K1551" s="30">
        <v>10.79</v>
      </c>
    </row>
    <row r="1552" spans="1:11" ht="15" customHeight="1">
      <c r="A1552" s="4"/>
      <c r="B1552" s="4"/>
      <c r="C1552" s="4"/>
      <c r="D1552" s="4"/>
      <c r="E1552" s="4"/>
      <c r="F1552" s="4"/>
      <c r="G1552" s="96" t="s">
        <v>444</v>
      </c>
      <c r="H1552" s="96"/>
      <c r="I1552" s="96"/>
      <c r="J1552" s="96"/>
      <c r="K1552" s="9">
        <v>10.79</v>
      </c>
    </row>
    <row r="1553" spans="1:11" ht="9.9499999999999993" customHeight="1">
      <c r="A1553" s="4"/>
      <c r="B1553" s="4"/>
      <c r="C1553" s="4"/>
      <c r="D1553" s="4"/>
      <c r="E1553" s="4"/>
      <c r="F1553" s="4"/>
      <c r="G1553" s="92"/>
      <c r="H1553" s="92"/>
      <c r="I1553" s="92"/>
      <c r="J1553" s="92"/>
      <c r="K1553" s="92"/>
    </row>
    <row r="1554" spans="1:11" ht="20.100000000000001" customHeight="1">
      <c r="A1554" s="93" t="s">
        <v>1256</v>
      </c>
      <c r="B1554" s="93"/>
      <c r="C1554" s="93"/>
      <c r="D1554" s="93"/>
      <c r="E1554" s="93"/>
      <c r="F1554" s="93"/>
      <c r="G1554" s="93"/>
      <c r="H1554" s="93"/>
      <c r="I1554" s="93"/>
      <c r="J1554" s="93"/>
      <c r="K1554" s="93"/>
    </row>
    <row r="1555" spans="1:11" ht="15" customHeight="1">
      <c r="A1555" s="94" t="s">
        <v>613</v>
      </c>
      <c r="B1555" s="94"/>
      <c r="C1555" s="94"/>
      <c r="D1555" s="99" t="s">
        <v>419</v>
      </c>
      <c r="E1555" s="99"/>
      <c r="F1555" s="25" t="s">
        <v>420</v>
      </c>
      <c r="G1555" s="99" t="s">
        <v>421</v>
      </c>
      <c r="H1555" s="99"/>
      <c r="I1555" s="99" t="s">
        <v>422</v>
      </c>
      <c r="J1555" s="99"/>
      <c r="K1555" s="25" t="s">
        <v>423</v>
      </c>
    </row>
    <row r="1556" spans="1:11" ht="45.95" customHeight="1">
      <c r="A1556" s="26" t="s">
        <v>1257</v>
      </c>
      <c r="B1556" s="100" t="s">
        <v>1258</v>
      </c>
      <c r="C1556" s="100"/>
      <c r="D1556" s="101" t="s">
        <v>21</v>
      </c>
      <c r="E1556" s="101"/>
      <c r="F1556" s="26" t="s">
        <v>38</v>
      </c>
      <c r="G1556" s="102">
        <v>5.3300000000000001E-5</v>
      </c>
      <c r="H1556" s="102"/>
      <c r="I1556" s="103">
        <v>10731.19</v>
      </c>
      <c r="J1556" s="103"/>
      <c r="K1556" s="29">
        <v>0.57197242699999995</v>
      </c>
    </row>
    <row r="1557" spans="1:11" ht="15" customHeight="1">
      <c r="A1557" s="4"/>
      <c r="B1557" s="4"/>
      <c r="C1557" s="4"/>
      <c r="D1557" s="4"/>
      <c r="E1557" s="4"/>
      <c r="F1557" s="4"/>
      <c r="G1557" s="95" t="s">
        <v>617</v>
      </c>
      <c r="H1557" s="95"/>
      <c r="I1557" s="95"/>
      <c r="J1557" s="95"/>
      <c r="K1557" s="30">
        <v>0.56999999999999995</v>
      </c>
    </row>
    <row r="1558" spans="1:11" ht="15" customHeight="1">
      <c r="A1558" s="4"/>
      <c r="B1558" s="4"/>
      <c r="C1558" s="4"/>
      <c r="D1558" s="4"/>
      <c r="E1558" s="4"/>
      <c r="F1558" s="4"/>
      <c r="G1558" s="96" t="s">
        <v>444</v>
      </c>
      <c r="H1558" s="96"/>
      <c r="I1558" s="96"/>
      <c r="J1558" s="96"/>
      <c r="K1558" s="9">
        <v>0.56999999999999995</v>
      </c>
    </row>
    <row r="1559" spans="1:11" ht="9.9499999999999993" customHeight="1">
      <c r="A1559" s="4"/>
      <c r="B1559" s="4"/>
      <c r="C1559" s="4"/>
      <c r="D1559" s="4"/>
      <c r="E1559" s="4"/>
      <c r="F1559" s="4"/>
      <c r="G1559" s="92"/>
      <c r="H1559" s="92"/>
      <c r="I1559" s="92"/>
      <c r="J1559" s="92"/>
      <c r="K1559" s="92"/>
    </row>
    <row r="1560" spans="1:11" ht="20.100000000000001" customHeight="1">
      <c r="A1560" s="93" t="s">
        <v>1259</v>
      </c>
      <c r="B1560" s="93"/>
      <c r="C1560" s="93"/>
      <c r="D1560" s="93"/>
      <c r="E1560" s="93"/>
      <c r="F1560" s="93"/>
      <c r="G1560" s="93"/>
      <c r="H1560" s="93"/>
      <c r="I1560" s="93"/>
      <c r="J1560" s="93"/>
      <c r="K1560" s="93"/>
    </row>
    <row r="1561" spans="1:11" ht="15" customHeight="1">
      <c r="A1561" s="94" t="s">
        <v>613</v>
      </c>
      <c r="B1561" s="94"/>
      <c r="C1561" s="94"/>
      <c r="D1561" s="99" t="s">
        <v>419</v>
      </c>
      <c r="E1561" s="99"/>
      <c r="F1561" s="25" t="s">
        <v>420</v>
      </c>
      <c r="G1561" s="99" t="s">
        <v>421</v>
      </c>
      <c r="H1561" s="99"/>
      <c r="I1561" s="99" t="s">
        <v>422</v>
      </c>
      <c r="J1561" s="99"/>
      <c r="K1561" s="25" t="s">
        <v>423</v>
      </c>
    </row>
    <row r="1562" spans="1:11" ht="45.95" customHeight="1">
      <c r="A1562" s="26" t="s">
        <v>1257</v>
      </c>
      <c r="B1562" s="100" t="s">
        <v>1258</v>
      </c>
      <c r="C1562" s="100"/>
      <c r="D1562" s="101" t="s">
        <v>21</v>
      </c>
      <c r="E1562" s="101"/>
      <c r="F1562" s="26" t="s">
        <v>38</v>
      </c>
      <c r="G1562" s="102">
        <v>1.43E-5</v>
      </c>
      <c r="H1562" s="102"/>
      <c r="I1562" s="103">
        <v>10731.19</v>
      </c>
      <c r="J1562" s="103"/>
      <c r="K1562" s="29">
        <v>0.153456017</v>
      </c>
    </row>
    <row r="1563" spans="1:11" ht="15" customHeight="1">
      <c r="A1563" s="4"/>
      <c r="B1563" s="4"/>
      <c r="C1563" s="4"/>
      <c r="D1563" s="4"/>
      <c r="E1563" s="4"/>
      <c r="F1563" s="4"/>
      <c r="G1563" s="95" t="s">
        <v>617</v>
      </c>
      <c r="H1563" s="95"/>
      <c r="I1563" s="95"/>
      <c r="J1563" s="95"/>
      <c r="K1563" s="30">
        <v>0.15</v>
      </c>
    </row>
    <row r="1564" spans="1:11" ht="15" customHeight="1">
      <c r="A1564" s="4"/>
      <c r="B1564" s="4"/>
      <c r="C1564" s="4"/>
      <c r="D1564" s="4"/>
      <c r="E1564" s="4"/>
      <c r="F1564" s="4"/>
      <c r="G1564" s="96" t="s">
        <v>444</v>
      </c>
      <c r="H1564" s="96"/>
      <c r="I1564" s="96"/>
      <c r="J1564" s="96"/>
      <c r="K1564" s="9">
        <v>0.15</v>
      </c>
    </row>
    <row r="1565" spans="1:11" ht="9.9499999999999993" customHeight="1">
      <c r="A1565" s="4"/>
      <c r="B1565" s="4"/>
      <c r="C1565" s="4"/>
      <c r="D1565" s="4"/>
      <c r="E1565" s="4"/>
      <c r="F1565" s="4"/>
      <c r="G1565" s="92"/>
      <c r="H1565" s="92"/>
      <c r="I1565" s="92"/>
      <c r="J1565" s="92"/>
      <c r="K1565" s="92"/>
    </row>
    <row r="1566" spans="1:11" ht="20.100000000000001" customHeight="1">
      <c r="A1566" s="93" t="s">
        <v>1260</v>
      </c>
      <c r="B1566" s="93"/>
      <c r="C1566" s="93"/>
      <c r="D1566" s="93"/>
      <c r="E1566" s="93"/>
      <c r="F1566" s="93"/>
      <c r="G1566" s="93"/>
      <c r="H1566" s="93"/>
      <c r="I1566" s="93"/>
      <c r="J1566" s="93"/>
      <c r="K1566" s="93"/>
    </row>
    <row r="1567" spans="1:11" ht="15" customHeight="1">
      <c r="A1567" s="94" t="s">
        <v>613</v>
      </c>
      <c r="B1567" s="94"/>
      <c r="C1567" s="94"/>
      <c r="D1567" s="99" t="s">
        <v>419</v>
      </c>
      <c r="E1567" s="99"/>
      <c r="F1567" s="25" t="s">
        <v>420</v>
      </c>
      <c r="G1567" s="99" t="s">
        <v>421</v>
      </c>
      <c r="H1567" s="99"/>
      <c r="I1567" s="99" t="s">
        <v>422</v>
      </c>
      <c r="J1567" s="99"/>
      <c r="K1567" s="25" t="s">
        <v>423</v>
      </c>
    </row>
    <row r="1568" spans="1:11" ht="45.95" customHeight="1">
      <c r="A1568" s="26" t="s">
        <v>1257</v>
      </c>
      <c r="B1568" s="100" t="s">
        <v>1258</v>
      </c>
      <c r="C1568" s="100"/>
      <c r="D1568" s="101" t="s">
        <v>21</v>
      </c>
      <c r="E1568" s="101"/>
      <c r="F1568" s="26" t="s">
        <v>38</v>
      </c>
      <c r="G1568" s="102">
        <v>6.6699999999999995E-5</v>
      </c>
      <c r="H1568" s="102"/>
      <c r="I1568" s="103">
        <v>10731.19</v>
      </c>
      <c r="J1568" s="103"/>
      <c r="K1568" s="29">
        <v>0.71577037300000002</v>
      </c>
    </row>
    <row r="1569" spans="1:11" ht="15" customHeight="1">
      <c r="A1569" s="4"/>
      <c r="B1569" s="4"/>
      <c r="C1569" s="4"/>
      <c r="D1569" s="4"/>
      <c r="E1569" s="4"/>
      <c r="F1569" s="4"/>
      <c r="G1569" s="95" t="s">
        <v>617</v>
      </c>
      <c r="H1569" s="95"/>
      <c r="I1569" s="95"/>
      <c r="J1569" s="95"/>
      <c r="K1569" s="30">
        <v>0.72</v>
      </c>
    </row>
    <row r="1570" spans="1:11" ht="15" customHeight="1">
      <c r="A1570" s="4"/>
      <c r="B1570" s="4"/>
      <c r="C1570" s="4"/>
      <c r="D1570" s="4"/>
      <c r="E1570" s="4"/>
      <c r="F1570" s="4"/>
      <c r="G1570" s="96" t="s">
        <v>444</v>
      </c>
      <c r="H1570" s="96"/>
      <c r="I1570" s="96"/>
      <c r="J1570" s="96"/>
      <c r="K1570" s="9">
        <v>0.71</v>
      </c>
    </row>
    <row r="1571" spans="1:11" ht="9.9499999999999993" customHeight="1">
      <c r="A1571" s="4"/>
      <c r="B1571" s="4"/>
      <c r="C1571" s="4"/>
      <c r="D1571" s="4"/>
      <c r="E1571" s="4"/>
      <c r="F1571" s="4"/>
      <c r="G1571" s="92"/>
      <c r="H1571" s="92"/>
      <c r="I1571" s="92"/>
      <c r="J1571" s="92"/>
      <c r="K1571" s="92"/>
    </row>
    <row r="1572" spans="1:11" ht="20.100000000000001" customHeight="1">
      <c r="A1572" s="93" t="s">
        <v>1261</v>
      </c>
      <c r="B1572" s="93"/>
      <c r="C1572" s="93"/>
      <c r="D1572" s="93"/>
      <c r="E1572" s="93"/>
      <c r="F1572" s="93"/>
      <c r="G1572" s="93"/>
      <c r="H1572" s="93"/>
      <c r="I1572" s="93"/>
      <c r="J1572" s="93"/>
      <c r="K1572" s="93"/>
    </row>
    <row r="1573" spans="1:11" ht="15" customHeight="1">
      <c r="A1573" s="94" t="s">
        <v>418</v>
      </c>
      <c r="B1573" s="94"/>
      <c r="C1573" s="94"/>
      <c r="D1573" s="99" t="s">
        <v>419</v>
      </c>
      <c r="E1573" s="99"/>
      <c r="F1573" s="25" t="s">
        <v>420</v>
      </c>
      <c r="G1573" s="99" t="s">
        <v>421</v>
      </c>
      <c r="H1573" s="99"/>
      <c r="I1573" s="99" t="s">
        <v>422</v>
      </c>
      <c r="J1573" s="99"/>
      <c r="K1573" s="25" t="s">
        <v>423</v>
      </c>
    </row>
    <row r="1574" spans="1:11" ht="15" customHeight="1">
      <c r="A1574" s="26" t="s">
        <v>618</v>
      </c>
      <c r="B1574" s="100" t="s">
        <v>619</v>
      </c>
      <c r="C1574" s="100"/>
      <c r="D1574" s="101" t="s">
        <v>21</v>
      </c>
      <c r="E1574" s="101"/>
      <c r="F1574" s="26" t="s">
        <v>530</v>
      </c>
      <c r="G1574" s="102">
        <v>1.44</v>
      </c>
      <c r="H1574" s="102"/>
      <c r="I1574" s="103">
        <v>6.5</v>
      </c>
      <c r="J1574" s="103"/>
      <c r="K1574" s="29">
        <v>9.36</v>
      </c>
    </row>
    <row r="1575" spans="1:11" ht="15" customHeight="1">
      <c r="A1575" s="4"/>
      <c r="B1575" s="4"/>
      <c r="C1575" s="4"/>
      <c r="D1575" s="4"/>
      <c r="E1575" s="4"/>
      <c r="F1575" s="4"/>
      <c r="G1575" s="95" t="s">
        <v>433</v>
      </c>
      <c r="H1575" s="95"/>
      <c r="I1575" s="95"/>
      <c r="J1575" s="95"/>
      <c r="K1575" s="30">
        <v>9.36</v>
      </c>
    </row>
    <row r="1576" spans="1:11" ht="15" customHeight="1">
      <c r="A1576" s="4"/>
      <c r="B1576" s="4"/>
      <c r="C1576" s="4"/>
      <c r="D1576" s="4"/>
      <c r="E1576" s="4"/>
      <c r="F1576" s="4"/>
      <c r="G1576" s="96" t="s">
        <v>444</v>
      </c>
      <c r="H1576" s="96"/>
      <c r="I1576" s="96"/>
      <c r="J1576" s="96"/>
      <c r="K1576" s="9">
        <v>9.36</v>
      </c>
    </row>
    <row r="1577" spans="1:11" ht="9.9499999999999993" customHeight="1">
      <c r="A1577" s="4"/>
      <c r="B1577" s="4"/>
      <c r="C1577" s="4"/>
      <c r="D1577" s="4"/>
      <c r="E1577" s="4"/>
      <c r="F1577" s="4"/>
      <c r="G1577" s="92"/>
      <c r="H1577" s="92"/>
      <c r="I1577" s="92"/>
      <c r="J1577" s="92"/>
      <c r="K1577" s="92"/>
    </row>
    <row r="1578" spans="1:11" ht="20.100000000000001" customHeight="1">
      <c r="A1578" s="93" t="s">
        <v>1262</v>
      </c>
      <c r="B1578" s="93"/>
      <c r="C1578" s="93"/>
      <c r="D1578" s="93"/>
      <c r="E1578" s="93"/>
      <c r="F1578" s="93"/>
      <c r="G1578" s="93"/>
      <c r="H1578" s="93"/>
      <c r="I1578" s="93"/>
      <c r="J1578" s="93"/>
      <c r="K1578" s="93"/>
    </row>
    <row r="1579" spans="1:11" ht="15" customHeight="1">
      <c r="A1579" s="94" t="s">
        <v>471</v>
      </c>
      <c r="B1579" s="94"/>
      <c r="C1579" s="94"/>
      <c r="D1579" s="99" t="s">
        <v>419</v>
      </c>
      <c r="E1579" s="99"/>
      <c r="F1579" s="25" t="s">
        <v>420</v>
      </c>
      <c r="G1579" s="99" t="s">
        <v>421</v>
      </c>
      <c r="H1579" s="99"/>
      <c r="I1579" s="99" t="s">
        <v>422</v>
      </c>
      <c r="J1579" s="99"/>
      <c r="K1579" s="25" t="s">
        <v>423</v>
      </c>
    </row>
    <row r="1580" spans="1:11" ht="29.1" customHeight="1">
      <c r="A1580" s="26" t="s">
        <v>1263</v>
      </c>
      <c r="B1580" s="100" t="s">
        <v>1264</v>
      </c>
      <c r="C1580" s="100"/>
      <c r="D1580" s="101" t="s">
        <v>21</v>
      </c>
      <c r="E1580" s="101"/>
      <c r="F1580" s="26" t="s">
        <v>474</v>
      </c>
      <c r="G1580" s="102">
        <v>1.6000000000000001E-3</v>
      </c>
      <c r="H1580" s="102"/>
      <c r="I1580" s="103">
        <v>25.4</v>
      </c>
      <c r="J1580" s="103"/>
      <c r="K1580" s="29">
        <v>4.0640000000000003E-2</v>
      </c>
    </row>
    <row r="1581" spans="1:11" ht="29.1" customHeight="1">
      <c r="A1581" s="26" t="s">
        <v>597</v>
      </c>
      <c r="B1581" s="100" t="s">
        <v>598</v>
      </c>
      <c r="C1581" s="100"/>
      <c r="D1581" s="101" t="s">
        <v>21</v>
      </c>
      <c r="E1581" s="101"/>
      <c r="F1581" s="26" t="s">
        <v>477</v>
      </c>
      <c r="G1581" s="102">
        <v>1.6000000000000001E-3</v>
      </c>
      <c r="H1581" s="102"/>
      <c r="I1581" s="103">
        <v>33.14</v>
      </c>
      <c r="J1581" s="103"/>
      <c r="K1581" s="29">
        <v>5.3024000000000002E-2</v>
      </c>
    </row>
    <row r="1582" spans="1:11" ht="18" customHeight="1">
      <c r="A1582" s="4"/>
      <c r="B1582" s="4"/>
      <c r="C1582" s="4"/>
      <c r="D1582" s="4"/>
      <c r="E1582" s="4"/>
      <c r="F1582" s="4"/>
      <c r="G1582" s="95" t="s">
        <v>486</v>
      </c>
      <c r="H1582" s="95"/>
      <c r="I1582" s="95"/>
      <c r="J1582" s="95"/>
      <c r="K1582" s="30">
        <v>0.09</v>
      </c>
    </row>
    <row r="1583" spans="1:11" ht="15" customHeight="1">
      <c r="A1583" s="94" t="s">
        <v>434</v>
      </c>
      <c r="B1583" s="94"/>
      <c r="C1583" s="94"/>
      <c r="D1583" s="99" t="s">
        <v>419</v>
      </c>
      <c r="E1583" s="99"/>
      <c r="F1583" s="25" t="s">
        <v>420</v>
      </c>
      <c r="G1583" s="99" t="s">
        <v>421</v>
      </c>
      <c r="H1583" s="99"/>
      <c r="I1583" s="99" t="s">
        <v>422</v>
      </c>
      <c r="J1583" s="99"/>
      <c r="K1583" s="25" t="s">
        <v>423</v>
      </c>
    </row>
    <row r="1584" spans="1:11" ht="15" customHeight="1">
      <c r="A1584" s="26" t="s">
        <v>510</v>
      </c>
      <c r="B1584" s="100" t="s">
        <v>511</v>
      </c>
      <c r="C1584" s="100"/>
      <c r="D1584" s="101" t="s">
        <v>21</v>
      </c>
      <c r="E1584" s="101"/>
      <c r="F1584" s="26" t="s">
        <v>216</v>
      </c>
      <c r="G1584" s="102">
        <v>5.0700000000000002E-2</v>
      </c>
      <c r="H1584" s="102"/>
      <c r="I1584" s="103">
        <v>28.34</v>
      </c>
      <c r="J1584" s="103"/>
      <c r="K1584" s="29">
        <v>1.4368380000000001</v>
      </c>
    </row>
    <row r="1585" spans="1:11" ht="15" customHeight="1">
      <c r="A1585" s="26" t="s">
        <v>437</v>
      </c>
      <c r="B1585" s="100" t="s">
        <v>438</v>
      </c>
      <c r="C1585" s="100"/>
      <c r="D1585" s="101" t="s">
        <v>21</v>
      </c>
      <c r="E1585" s="101"/>
      <c r="F1585" s="26" t="s">
        <v>216</v>
      </c>
      <c r="G1585" s="102">
        <v>7.5999999999999998E-2</v>
      </c>
      <c r="H1585" s="102"/>
      <c r="I1585" s="103">
        <v>22.95</v>
      </c>
      <c r="J1585" s="103"/>
      <c r="K1585" s="29">
        <v>1.7442</v>
      </c>
    </row>
    <row r="1586" spans="1:11" ht="18" customHeight="1">
      <c r="A1586" s="4"/>
      <c r="B1586" s="4"/>
      <c r="C1586" s="4"/>
      <c r="D1586" s="4"/>
      <c r="E1586" s="4"/>
      <c r="F1586" s="4"/>
      <c r="G1586" s="95" t="s">
        <v>439</v>
      </c>
      <c r="H1586" s="95"/>
      <c r="I1586" s="95"/>
      <c r="J1586" s="95"/>
      <c r="K1586" s="30">
        <v>3.18</v>
      </c>
    </row>
    <row r="1587" spans="1:11" ht="15" customHeight="1">
      <c r="A1587" s="4"/>
      <c r="B1587" s="4"/>
      <c r="C1587" s="4"/>
      <c r="D1587" s="4"/>
      <c r="E1587" s="4"/>
      <c r="F1587" s="4"/>
      <c r="G1587" s="96" t="s">
        <v>444</v>
      </c>
      <c r="H1587" s="96"/>
      <c r="I1587" s="96"/>
      <c r="J1587" s="96"/>
      <c r="K1587" s="9">
        <v>3.26</v>
      </c>
    </row>
    <row r="1588" spans="1:11" ht="9.9499999999999993" customHeight="1">
      <c r="A1588" s="4"/>
      <c r="B1588" s="4"/>
      <c r="C1588" s="4"/>
      <c r="D1588" s="4"/>
      <c r="E1588" s="4"/>
      <c r="F1588" s="4"/>
      <c r="G1588" s="92"/>
      <c r="H1588" s="92"/>
      <c r="I1588" s="92"/>
      <c r="J1588" s="92"/>
      <c r="K1588" s="92"/>
    </row>
    <row r="1589" spans="1:11" ht="20.100000000000001" customHeight="1">
      <c r="A1589" s="93" t="s">
        <v>1265</v>
      </c>
      <c r="B1589" s="93"/>
      <c r="C1589" s="93"/>
      <c r="D1589" s="93"/>
      <c r="E1589" s="93"/>
      <c r="F1589" s="93"/>
      <c r="G1589" s="93"/>
      <c r="H1589" s="93"/>
      <c r="I1589" s="93"/>
      <c r="J1589" s="93"/>
      <c r="K1589" s="93"/>
    </row>
    <row r="1590" spans="1:11" ht="15" customHeight="1">
      <c r="A1590" s="94" t="s">
        <v>471</v>
      </c>
      <c r="B1590" s="94"/>
      <c r="C1590" s="94"/>
      <c r="D1590" s="99" t="s">
        <v>419</v>
      </c>
      <c r="E1590" s="99"/>
      <c r="F1590" s="25" t="s">
        <v>420</v>
      </c>
      <c r="G1590" s="99" t="s">
        <v>421</v>
      </c>
      <c r="H1590" s="99"/>
      <c r="I1590" s="99" t="s">
        <v>422</v>
      </c>
      <c r="J1590" s="99"/>
      <c r="K1590" s="25" t="s">
        <v>423</v>
      </c>
    </row>
    <row r="1591" spans="1:11" ht="29.1" customHeight="1">
      <c r="A1591" s="26" t="s">
        <v>1263</v>
      </c>
      <c r="B1591" s="100" t="s">
        <v>1264</v>
      </c>
      <c r="C1591" s="100"/>
      <c r="D1591" s="101" t="s">
        <v>21</v>
      </c>
      <c r="E1591" s="101"/>
      <c r="F1591" s="26" t="s">
        <v>474</v>
      </c>
      <c r="G1591" s="102">
        <v>3.5999999999999999E-3</v>
      </c>
      <c r="H1591" s="102"/>
      <c r="I1591" s="103">
        <v>25.4</v>
      </c>
      <c r="J1591" s="103"/>
      <c r="K1591" s="29">
        <v>9.1439999999999994E-2</v>
      </c>
    </row>
    <row r="1592" spans="1:11" ht="29.1" customHeight="1">
      <c r="A1592" s="26" t="s">
        <v>597</v>
      </c>
      <c r="B1592" s="100" t="s">
        <v>598</v>
      </c>
      <c r="C1592" s="100"/>
      <c r="D1592" s="101" t="s">
        <v>21</v>
      </c>
      <c r="E1592" s="101"/>
      <c r="F1592" s="26" t="s">
        <v>477</v>
      </c>
      <c r="G1592" s="102">
        <v>3.5999999999999999E-3</v>
      </c>
      <c r="H1592" s="102"/>
      <c r="I1592" s="103">
        <v>33.14</v>
      </c>
      <c r="J1592" s="103"/>
      <c r="K1592" s="29">
        <v>0.11930399999999999</v>
      </c>
    </row>
    <row r="1593" spans="1:11" ht="18" customHeight="1">
      <c r="A1593" s="4"/>
      <c r="B1593" s="4"/>
      <c r="C1593" s="4"/>
      <c r="D1593" s="4"/>
      <c r="E1593" s="4"/>
      <c r="F1593" s="4"/>
      <c r="G1593" s="95" t="s">
        <v>486</v>
      </c>
      <c r="H1593" s="95"/>
      <c r="I1593" s="95"/>
      <c r="J1593" s="95"/>
      <c r="K1593" s="30">
        <v>0.21</v>
      </c>
    </row>
    <row r="1594" spans="1:11" ht="15" customHeight="1">
      <c r="A1594" s="94" t="s">
        <v>434</v>
      </c>
      <c r="B1594" s="94"/>
      <c r="C1594" s="94"/>
      <c r="D1594" s="99" t="s">
        <v>419</v>
      </c>
      <c r="E1594" s="99"/>
      <c r="F1594" s="25" t="s">
        <v>420</v>
      </c>
      <c r="G1594" s="99" t="s">
        <v>421</v>
      </c>
      <c r="H1594" s="99"/>
      <c r="I1594" s="99" t="s">
        <v>422</v>
      </c>
      <c r="J1594" s="99"/>
      <c r="K1594" s="25" t="s">
        <v>423</v>
      </c>
    </row>
    <row r="1595" spans="1:11" ht="15" customHeight="1">
      <c r="A1595" s="26" t="s">
        <v>510</v>
      </c>
      <c r="B1595" s="100" t="s">
        <v>511</v>
      </c>
      <c r="C1595" s="100"/>
      <c r="D1595" s="101" t="s">
        <v>21</v>
      </c>
      <c r="E1595" s="101"/>
      <c r="F1595" s="26" t="s">
        <v>216</v>
      </c>
      <c r="G1595" s="102">
        <v>0.10199999999999999</v>
      </c>
      <c r="H1595" s="102"/>
      <c r="I1595" s="103">
        <v>28.34</v>
      </c>
      <c r="J1595" s="103"/>
      <c r="K1595" s="29">
        <v>2.8906800000000001</v>
      </c>
    </row>
    <row r="1596" spans="1:11" ht="15" customHeight="1">
      <c r="A1596" s="26" t="s">
        <v>437</v>
      </c>
      <c r="B1596" s="100" t="s">
        <v>438</v>
      </c>
      <c r="C1596" s="100"/>
      <c r="D1596" s="101" t="s">
        <v>21</v>
      </c>
      <c r="E1596" s="101"/>
      <c r="F1596" s="26" t="s">
        <v>216</v>
      </c>
      <c r="G1596" s="102">
        <v>0.15310000000000001</v>
      </c>
      <c r="H1596" s="102"/>
      <c r="I1596" s="103">
        <v>22.95</v>
      </c>
      <c r="J1596" s="103"/>
      <c r="K1596" s="29">
        <v>3.5136449999999999</v>
      </c>
    </row>
    <row r="1597" spans="1:11" ht="18" customHeight="1">
      <c r="A1597" s="4"/>
      <c r="B1597" s="4"/>
      <c r="C1597" s="4"/>
      <c r="D1597" s="4"/>
      <c r="E1597" s="4"/>
      <c r="F1597" s="4"/>
      <c r="G1597" s="95" t="s">
        <v>439</v>
      </c>
      <c r="H1597" s="95"/>
      <c r="I1597" s="95"/>
      <c r="J1597" s="95"/>
      <c r="K1597" s="30">
        <v>6.4</v>
      </c>
    </row>
    <row r="1598" spans="1:11" ht="15" customHeight="1">
      <c r="A1598" s="4"/>
      <c r="B1598" s="4"/>
      <c r="C1598" s="4"/>
      <c r="D1598" s="4"/>
      <c r="E1598" s="4"/>
      <c r="F1598" s="4"/>
      <c r="G1598" s="96" t="s">
        <v>444</v>
      </c>
      <c r="H1598" s="96"/>
      <c r="I1598" s="96"/>
      <c r="J1598" s="96"/>
      <c r="K1598" s="9">
        <v>6.6</v>
      </c>
    </row>
    <row r="1599" spans="1:11" ht="9.9499999999999993" customHeight="1">
      <c r="A1599" s="4"/>
      <c r="B1599" s="4"/>
      <c r="C1599" s="4"/>
      <c r="D1599" s="4"/>
      <c r="E1599" s="4"/>
      <c r="F1599" s="4"/>
      <c r="G1599" s="92"/>
      <c r="H1599" s="92"/>
      <c r="I1599" s="92"/>
      <c r="J1599" s="92"/>
      <c r="K1599" s="92"/>
    </row>
    <row r="1600" spans="1:11" ht="20.100000000000001" customHeight="1">
      <c r="A1600" s="93" t="s">
        <v>1266</v>
      </c>
      <c r="B1600" s="93"/>
      <c r="C1600" s="93"/>
      <c r="D1600" s="93"/>
      <c r="E1600" s="93"/>
      <c r="F1600" s="93"/>
      <c r="G1600" s="93"/>
      <c r="H1600" s="93"/>
      <c r="I1600" s="93"/>
      <c r="J1600" s="93"/>
      <c r="K1600" s="93"/>
    </row>
    <row r="1601" spans="1:11" ht="15" customHeight="1">
      <c r="A1601" s="94" t="s">
        <v>434</v>
      </c>
      <c r="B1601" s="94"/>
      <c r="C1601" s="94"/>
      <c r="D1601" s="99" t="s">
        <v>419</v>
      </c>
      <c r="E1601" s="99"/>
      <c r="F1601" s="25" t="s">
        <v>420</v>
      </c>
      <c r="G1601" s="99" t="s">
        <v>421</v>
      </c>
      <c r="H1601" s="99"/>
      <c r="I1601" s="99" t="s">
        <v>422</v>
      </c>
      <c r="J1601" s="99"/>
      <c r="K1601" s="25" t="s">
        <v>423</v>
      </c>
    </row>
    <row r="1602" spans="1:11" ht="21" customHeight="1">
      <c r="A1602" s="26" t="s">
        <v>1267</v>
      </c>
      <c r="B1602" s="100" t="s">
        <v>1268</v>
      </c>
      <c r="C1602" s="100"/>
      <c r="D1602" s="101" t="s">
        <v>21</v>
      </c>
      <c r="E1602" s="101"/>
      <c r="F1602" s="26" t="s">
        <v>216</v>
      </c>
      <c r="G1602" s="102">
        <v>1</v>
      </c>
      <c r="H1602" s="102"/>
      <c r="I1602" s="103">
        <v>25.23</v>
      </c>
      <c r="J1602" s="103"/>
      <c r="K1602" s="29">
        <v>25.23</v>
      </c>
    </row>
    <row r="1603" spans="1:11" ht="18" customHeight="1">
      <c r="A1603" s="4"/>
      <c r="B1603" s="4"/>
      <c r="C1603" s="4"/>
      <c r="D1603" s="4"/>
      <c r="E1603" s="4"/>
      <c r="F1603" s="4"/>
      <c r="G1603" s="95" t="s">
        <v>439</v>
      </c>
      <c r="H1603" s="95"/>
      <c r="I1603" s="95"/>
      <c r="J1603" s="95"/>
      <c r="K1603" s="30">
        <v>25.23</v>
      </c>
    </row>
    <row r="1604" spans="1:11" ht="15" customHeight="1">
      <c r="A1604" s="94" t="s">
        <v>440</v>
      </c>
      <c r="B1604" s="94"/>
      <c r="C1604" s="94"/>
      <c r="D1604" s="99" t="s">
        <v>419</v>
      </c>
      <c r="E1604" s="99"/>
      <c r="F1604" s="25" t="s">
        <v>420</v>
      </c>
      <c r="G1604" s="99" t="s">
        <v>421</v>
      </c>
      <c r="H1604" s="99"/>
      <c r="I1604" s="99" t="s">
        <v>422</v>
      </c>
      <c r="J1604" s="99"/>
      <c r="K1604" s="25" t="s">
        <v>423</v>
      </c>
    </row>
    <row r="1605" spans="1:11" ht="29.1" customHeight="1">
      <c r="A1605" s="26" t="s">
        <v>1269</v>
      </c>
      <c r="B1605" s="100" t="s">
        <v>1270</v>
      </c>
      <c r="C1605" s="100"/>
      <c r="D1605" s="101" t="s">
        <v>21</v>
      </c>
      <c r="E1605" s="101"/>
      <c r="F1605" s="26" t="s">
        <v>216</v>
      </c>
      <c r="G1605" s="102">
        <v>1</v>
      </c>
      <c r="H1605" s="102"/>
      <c r="I1605" s="103">
        <v>37.24</v>
      </c>
      <c r="J1605" s="103"/>
      <c r="K1605" s="29">
        <v>37.24</v>
      </c>
    </row>
    <row r="1606" spans="1:11" ht="29.1" customHeight="1">
      <c r="A1606" s="26" t="s">
        <v>1271</v>
      </c>
      <c r="B1606" s="100" t="s">
        <v>1272</v>
      </c>
      <c r="C1606" s="100"/>
      <c r="D1606" s="101" t="s">
        <v>21</v>
      </c>
      <c r="E1606" s="101"/>
      <c r="F1606" s="26" t="s">
        <v>216</v>
      </c>
      <c r="G1606" s="102">
        <v>1</v>
      </c>
      <c r="H1606" s="102"/>
      <c r="I1606" s="103">
        <v>9.84</v>
      </c>
      <c r="J1606" s="103"/>
      <c r="K1606" s="29">
        <v>9.84</v>
      </c>
    </row>
    <row r="1607" spans="1:11" ht="15" customHeight="1">
      <c r="A1607" s="4"/>
      <c r="B1607" s="4"/>
      <c r="C1607" s="4"/>
      <c r="D1607" s="4"/>
      <c r="E1607" s="4"/>
      <c r="F1607" s="4"/>
      <c r="G1607" s="95" t="s">
        <v>443</v>
      </c>
      <c r="H1607" s="95"/>
      <c r="I1607" s="95"/>
      <c r="J1607" s="95"/>
      <c r="K1607" s="30">
        <v>47.08</v>
      </c>
    </row>
    <row r="1608" spans="1:11" ht="15" customHeight="1">
      <c r="A1608" s="4"/>
      <c r="B1608" s="4"/>
      <c r="C1608" s="4"/>
      <c r="D1608" s="4"/>
      <c r="E1608" s="4"/>
      <c r="F1608" s="4"/>
      <c r="G1608" s="96" t="s">
        <v>444</v>
      </c>
      <c r="H1608" s="96"/>
      <c r="I1608" s="96"/>
      <c r="J1608" s="96"/>
      <c r="K1608" s="9">
        <v>72.31</v>
      </c>
    </row>
    <row r="1609" spans="1:11" ht="9.9499999999999993" customHeight="1">
      <c r="A1609" s="4"/>
      <c r="B1609" s="4"/>
      <c r="C1609" s="4"/>
      <c r="D1609" s="4"/>
      <c r="E1609" s="4"/>
      <c r="F1609" s="4"/>
      <c r="G1609" s="92"/>
      <c r="H1609" s="92"/>
      <c r="I1609" s="92"/>
      <c r="J1609" s="92"/>
      <c r="K1609" s="92"/>
    </row>
    <row r="1610" spans="1:11" ht="20.100000000000001" customHeight="1">
      <c r="A1610" s="93" t="s">
        <v>1273</v>
      </c>
      <c r="B1610" s="93"/>
      <c r="C1610" s="93"/>
      <c r="D1610" s="93"/>
      <c r="E1610" s="93"/>
      <c r="F1610" s="93"/>
      <c r="G1610" s="93"/>
      <c r="H1610" s="93"/>
      <c r="I1610" s="93"/>
      <c r="J1610" s="93"/>
      <c r="K1610" s="93"/>
    </row>
    <row r="1611" spans="1:11" ht="15" customHeight="1">
      <c r="A1611" s="94" t="s">
        <v>434</v>
      </c>
      <c r="B1611" s="94"/>
      <c r="C1611" s="94"/>
      <c r="D1611" s="99" t="s">
        <v>419</v>
      </c>
      <c r="E1611" s="99"/>
      <c r="F1611" s="25" t="s">
        <v>420</v>
      </c>
      <c r="G1611" s="99" t="s">
        <v>421</v>
      </c>
      <c r="H1611" s="99"/>
      <c r="I1611" s="99" t="s">
        <v>422</v>
      </c>
      <c r="J1611" s="99"/>
      <c r="K1611" s="25" t="s">
        <v>423</v>
      </c>
    </row>
    <row r="1612" spans="1:11" ht="21" customHeight="1">
      <c r="A1612" s="26" t="s">
        <v>1267</v>
      </c>
      <c r="B1612" s="100" t="s">
        <v>1268</v>
      </c>
      <c r="C1612" s="100"/>
      <c r="D1612" s="101" t="s">
        <v>21</v>
      </c>
      <c r="E1612" s="101"/>
      <c r="F1612" s="26" t="s">
        <v>216</v>
      </c>
      <c r="G1612" s="102">
        <v>1</v>
      </c>
      <c r="H1612" s="102"/>
      <c r="I1612" s="103">
        <v>25.23</v>
      </c>
      <c r="J1612" s="103"/>
      <c r="K1612" s="29">
        <v>25.23</v>
      </c>
    </row>
    <row r="1613" spans="1:11" ht="18" customHeight="1">
      <c r="A1613" s="4"/>
      <c r="B1613" s="4"/>
      <c r="C1613" s="4"/>
      <c r="D1613" s="4"/>
      <c r="E1613" s="4"/>
      <c r="F1613" s="4"/>
      <c r="G1613" s="95" t="s">
        <v>439</v>
      </c>
      <c r="H1613" s="95"/>
      <c r="I1613" s="95"/>
      <c r="J1613" s="95"/>
      <c r="K1613" s="30">
        <v>25.23</v>
      </c>
    </row>
    <row r="1614" spans="1:11" ht="15" customHeight="1">
      <c r="A1614" s="94" t="s">
        <v>440</v>
      </c>
      <c r="B1614" s="94"/>
      <c r="C1614" s="94"/>
      <c r="D1614" s="99" t="s">
        <v>419</v>
      </c>
      <c r="E1614" s="99"/>
      <c r="F1614" s="25" t="s">
        <v>420</v>
      </c>
      <c r="G1614" s="99" t="s">
        <v>421</v>
      </c>
      <c r="H1614" s="99"/>
      <c r="I1614" s="99" t="s">
        <v>422</v>
      </c>
      <c r="J1614" s="99"/>
      <c r="K1614" s="25" t="s">
        <v>423</v>
      </c>
    </row>
    <row r="1615" spans="1:11" ht="29.1" customHeight="1">
      <c r="A1615" s="26" t="s">
        <v>1269</v>
      </c>
      <c r="B1615" s="100" t="s">
        <v>1270</v>
      </c>
      <c r="C1615" s="100"/>
      <c r="D1615" s="101" t="s">
        <v>21</v>
      </c>
      <c r="E1615" s="101"/>
      <c r="F1615" s="26" t="s">
        <v>216</v>
      </c>
      <c r="G1615" s="102">
        <v>1</v>
      </c>
      <c r="H1615" s="102"/>
      <c r="I1615" s="103">
        <v>37.24</v>
      </c>
      <c r="J1615" s="103"/>
      <c r="K1615" s="29">
        <v>37.24</v>
      </c>
    </row>
    <row r="1616" spans="1:11" ht="29.1" customHeight="1">
      <c r="A1616" s="26" t="s">
        <v>1271</v>
      </c>
      <c r="B1616" s="100" t="s">
        <v>1272</v>
      </c>
      <c r="C1616" s="100"/>
      <c r="D1616" s="101" t="s">
        <v>21</v>
      </c>
      <c r="E1616" s="101"/>
      <c r="F1616" s="26" t="s">
        <v>216</v>
      </c>
      <c r="G1616" s="102">
        <v>1</v>
      </c>
      <c r="H1616" s="102"/>
      <c r="I1616" s="103">
        <v>9.84</v>
      </c>
      <c r="J1616" s="103"/>
      <c r="K1616" s="29">
        <v>9.84</v>
      </c>
    </row>
    <row r="1617" spans="1:11" ht="29.1" customHeight="1">
      <c r="A1617" s="26" t="s">
        <v>1274</v>
      </c>
      <c r="B1617" s="100" t="s">
        <v>1275</v>
      </c>
      <c r="C1617" s="100"/>
      <c r="D1617" s="101" t="s">
        <v>21</v>
      </c>
      <c r="E1617" s="101"/>
      <c r="F1617" s="26" t="s">
        <v>216</v>
      </c>
      <c r="G1617" s="102">
        <v>1</v>
      </c>
      <c r="H1617" s="102"/>
      <c r="I1617" s="103">
        <v>46.55</v>
      </c>
      <c r="J1617" s="103"/>
      <c r="K1617" s="29">
        <v>46.55</v>
      </c>
    </row>
    <row r="1618" spans="1:11" ht="38.1" customHeight="1">
      <c r="A1618" s="26" t="s">
        <v>1276</v>
      </c>
      <c r="B1618" s="100" t="s">
        <v>1277</v>
      </c>
      <c r="C1618" s="100"/>
      <c r="D1618" s="101" t="s">
        <v>21</v>
      </c>
      <c r="E1618" s="101"/>
      <c r="F1618" s="26" t="s">
        <v>216</v>
      </c>
      <c r="G1618" s="102">
        <v>1</v>
      </c>
      <c r="H1618" s="102"/>
      <c r="I1618" s="103">
        <v>48.28</v>
      </c>
      <c r="J1618" s="103"/>
      <c r="K1618" s="29">
        <v>48.28</v>
      </c>
    </row>
    <row r="1619" spans="1:11" ht="15" customHeight="1">
      <c r="A1619" s="4"/>
      <c r="B1619" s="4"/>
      <c r="C1619" s="4"/>
      <c r="D1619" s="4"/>
      <c r="E1619" s="4"/>
      <c r="F1619" s="4"/>
      <c r="G1619" s="95" t="s">
        <v>443</v>
      </c>
      <c r="H1619" s="95"/>
      <c r="I1619" s="95"/>
      <c r="J1619" s="95"/>
      <c r="K1619" s="30">
        <v>141.91</v>
      </c>
    </row>
    <row r="1620" spans="1:11" ht="15" customHeight="1">
      <c r="A1620" s="4"/>
      <c r="B1620" s="4"/>
      <c r="C1620" s="4"/>
      <c r="D1620" s="4"/>
      <c r="E1620" s="4"/>
      <c r="F1620" s="4"/>
      <c r="G1620" s="96" t="s">
        <v>444</v>
      </c>
      <c r="H1620" s="96"/>
      <c r="I1620" s="96"/>
      <c r="J1620" s="96"/>
      <c r="K1620" s="9">
        <v>167.14</v>
      </c>
    </row>
    <row r="1621" spans="1:11" ht="9.9499999999999993" customHeight="1">
      <c r="A1621" s="4"/>
      <c r="B1621" s="4"/>
      <c r="C1621" s="4"/>
      <c r="D1621" s="4"/>
      <c r="E1621" s="4"/>
      <c r="F1621" s="4"/>
      <c r="G1621" s="92"/>
      <c r="H1621" s="92"/>
      <c r="I1621" s="92"/>
      <c r="J1621" s="92"/>
      <c r="K1621" s="92"/>
    </row>
    <row r="1622" spans="1:11" ht="20.100000000000001" customHeight="1">
      <c r="A1622" s="93" t="s">
        <v>1278</v>
      </c>
      <c r="B1622" s="93"/>
      <c r="C1622" s="93"/>
      <c r="D1622" s="93"/>
      <c r="E1622" s="93"/>
      <c r="F1622" s="93"/>
      <c r="G1622" s="93"/>
      <c r="H1622" s="93"/>
      <c r="I1622" s="93"/>
      <c r="J1622" s="93"/>
      <c r="K1622" s="93"/>
    </row>
    <row r="1623" spans="1:11" ht="15" customHeight="1">
      <c r="A1623" s="94" t="s">
        <v>613</v>
      </c>
      <c r="B1623" s="94"/>
      <c r="C1623" s="94"/>
      <c r="D1623" s="99" t="s">
        <v>419</v>
      </c>
      <c r="E1623" s="99"/>
      <c r="F1623" s="25" t="s">
        <v>420</v>
      </c>
      <c r="G1623" s="99" t="s">
        <v>421</v>
      </c>
      <c r="H1623" s="99"/>
      <c r="I1623" s="99" t="s">
        <v>422</v>
      </c>
      <c r="J1623" s="99"/>
      <c r="K1623" s="25" t="s">
        <v>423</v>
      </c>
    </row>
    <row r="1624" spans="1:11" ht="29.1" customHeight="1">
      <c r="A1624" s="26" t="s">
        <v>1279</v>
      </c>
      <c r="B1624" s="100" t="s">
        <v>1280</v>
      </c>
      <c r="C1624" s="100"/>
      <c r="D1624" s="101" t="s">
        <v>21</v>
      </c>
      <c r="E1624" s="101"/>
      <c r="F1624" s="26" t="s">
        <v>38</v>
      </c>
      <c r="G1624" s="102">
        <v>5.5999999999999999E-5</v>
      </c>
      <c r="H1624" s="102"/>
      <c r="I1624" s="103">
        <v>665000</v>
      </c>
      <c r="J1624" s="103"/>
      <c r="K1624" s="29">
        <v>37.24</v>
      </c>
    </row>
    <row r="1625" spans="1:11" ht="15" customHeight="1">
      <c r="A1625" s="4"/>
      <c r="B1625" s="4"/>
      <c r="C1625" s="4"/>
      <c r="D1625" s="4"/>
      <c r="E1625" s="4"/>
      <c r="F1625" s="4"/>
      <c r="G1625" s="95" t="s">
        <v>617</v>
      </c>
      <c r="H1625" s="95"/>
      <c r="I1625" s="95"/>
      <c r="J1625" s="95"/>
      <c r="K1625" s="30">
        <v>37.24</v>
      </c>
    </row>
    <row r="1626" spans="1:11" ht="15" customHeight="1">
      <c r="A1626" s="4"/>
      <c r="B1626" s="4"/>
      <c r="C1626" s="4"/>
      <c r="D1626" s="4"/>
      <c r="E1626" s="4"/>
      <c r="F1626" s="4"/>
      <c r="G1626" s="96" t="s">
        <v>444</v>
      </c>
      <c r="H1626" s="96"/>
      <c r="I1626" s="96"/>
      <c r="J1626" s="96"/>
      <c r="K1626" s="9">
        <v>37.24</v>
      </c>
    </row>
    <row r="1627" spans="1:11" ht="9.9499999999999993" customHeight="1">
      <c r="A1627" s="4"/>
      <c r="B1627" s="4"/>
      <c r="C1627" s="4"/>
      <c r="D1627" s="4"/>
      <c r="E1627" s="4"/>
      <c r="F1627" s="4"/>
      <c r="G1627" s="92"/>
      <c r="H1627" s="92"/>
      <c r="I1627" s="92"/>
      <c r="J1627" s="92"/>
      <c r="K1627" s="92"/>
    </row>
    <row r="1628" spans="1:11" ht="20.100000000000001" customHeight="1">
      <c r="A1628" s="93" t="s">
        <v>1281</v>
      </c>
      <c r="B1628" s="93"/>
      <c r="C1628" s="93"/>
      <c r="D1628" s="93"/>
      <c r="E1628" s="93"/>
      <c r="F1628" s="93"/>
      <c r="G1628" s="93"/>
      <c r="H1628" s="93"/>
      <c r="I1628" s="93"/>
      <c r="J1628" s="93"/>
      <c r="K1628" s="93"/>
    </row>
    <row r="1629" spans="1:11" ht="15" customHeight="1">
      <c r="A1629" s="94" t="s">
        <v>613</v>
      </c>
      <c r="B1629" s="94"/>
      <c r="C1629" s="94"/>
      <c r="D1629" s="99" t="s">
        <v>419</v>
      </c>
      <c r="E1629" s="99"/>
      <c r="F1629" s="25" t="s">
        <v>420</v>
      </c>
      <c r="G1629" s="99" t="s">
        <v>421</v>
      </c>
      <c r="H1629" s="99"/>
      <c r="I1629" s="99" t="s">
        <v>422</v>
      </c>
      <c r="J1629" s="99"/>
      <c r="K1629" s="25" t="s">
        <v>423</v>
      </c>
    </row>
    <row r="1630" spans="1:11" ht="29.1" customHeight="1">
      <c r="A1630" s="26" t="s">
        <v>1279</v>
      </c>
      <c r="B1630" s="100" t="s">
        <v>1280</v>
      </c>
      <c r="C1630" s="100"/>
      <c r="D1630" s="101" t="s">
        <v>21</v>
      </c>
      <c r="E1630" s="101"/>
      <c r="F1630" s="26" t="s">
        <v>38</v>
      </c>
      <c r="G1630" s="102">
        <v>1.4800000000000001E-5</v>
      </c>
      <c r="H1630" s="102"/>
      <c r="I1630" s="103">
        <v>665000</v>
      </c>
      <c r="J1630" s="103"/>
      <c r="K1630" s="29">
        <v>9.8420000000000005</v>
      </c>
    </row>
    <row r="1631" spans="1:11" ht="15" customHeight="1">
      <c r="A1631" s="4"/>
      <c r="B1631" s="4"/>
      <c r="C1631" s="4"/>
      <c r="D1631" s="4"/>
      <c r="E1631" s="4"/>
      <c r="F1631" s="4"/>
      <c r="G1631" s="95" t="s">
        <v>617</v>
      </c>
      <c r="H1631" s="95"/>
      <c r="I1631" s="95"/>
      <c r="J1631" s="95"/>
      <c r="K1631" s="30">
        <v>9.84</v>
      </c>
    </row>
    <row r="1632" spans="1:11" ht="15" customHeight="1">
      <c r="A1632" s="4"/>
      <c r="B1632" s="4"/>
      <c r="C1632" s="4"/>
      <c r="D1632" s="4"/>
      <c r="E1632" s="4"/>
      <c r="F1632" s="4"/>
      <c r="G1632" s="96" t="s">
        <v>444</v>
      </c>
      <c r="H1632" s="96"/>
      <c r="I1632" s="96"/>
      <c r="J1632" s="96"/>
      <c r="K1632" s="9">
        <v>9.84</v>
      </c>
    </row>
    <row r="1633" spans="1:11" ht="9.9499999999999993" customHeight="1">
      <c r="A1633" s="4"/>
      <c r="B1633" s="4"/>
      <c r="C1633" s="4"/>
      <c r="D1633" s="4"/>
      <c r="E1633" s="4"/>
      <c r="F1633" s="4"/>
      <c r="G1633" s="92"/>
      <c r="H1633" s="92"/>
      <c r="I1633" s="92"/>
      <c r="J1633" s="92"/>
      <c r="K1633" s="92"/>
    </row>
    <row r="1634" spans="1:11" ht="20.100000000000001" customHeight="1">
      <c r="A1634" s="93" t="s">
        <v>1282</v>
      </c>
      <c r="B1634" s="93"/>
      <c r="C1634" s="93"/>
      <c r="D1634" s="93"/>
      <c r="E1634" s="93"/>
      <c r="F1634" s="93"/>
      <c r="G1634" s="93"/>
      <c r="H1634" s="93"/>
      <c r="I1634" s="93"/>
      <c r="J1634" s="93"/>
      <c r="K1634" s="93"/>
    </row>
    <row r="1635" spans="1:11" ht="15" customHeight="1">
      <c r="A1635" s="94" t="s">
        <v>613</v>
      </c>
      <c r="B1635" s="94"/>
      <c r="C1635" s="94"/>
      <c r="D1635" s="99" t="s">
        <v>419</v>
      </c>
      <c r="E1635" s="99"/>
      <c r="F1635" s="25" t="s">
        <v>420</v>
      </c>
      <c r="G1635" s="99" t="s">
        <v>421</v>
      </c>
      <c r="H1635" s="99"/>
      <c r="I1635" s="99" t="s">
        <v>422</v>
      </c>
      <c r="J1635" s="99"/>
      <c r="K1635" s="25" t="s">
        <v>423</v>
      </c>
    </row>
    <row r="1636" spans="1:11" ht="29.1" customHeight="1">
      <c r="A1636" s="26" t="s">
        <v>1279</v>
      </c>
      <c r="B1636" s="100" t="s">
        <v>1280</v>
      </c>
      <c r="C1636" s="100"/>
      <c r="D1636" s="101" t="s">
        <v>21</v>
      </c>
      <c r="E1636" s="101"/>
      <c r="F1636" s="26" t="s">
        <v>38</v>
      </c>
      <c r="G1636" s="102">
        <v>6.9999999999999994E-5</v>
      </c>
      <c r="H1636" s="102"/>
      <c r="I1636" s="103">
        <v>665000</v>
      </c>
      <c r="J1636" s="103"/>
      <c r="K1636" s="29">
        <v>46.55</v>
      </c>
    </row>
    <row r="1637" spans="1:11" ht="15" customHeight="1">
      <c r="A1637" s="4"/>
      <c r="B1637" s="4"/>
      <c r="C1637" s="4"/>
      <c r="D1637" s="4"/>
      <c r="E1637" s="4"/>
      <c r="F1637" s="4"/>
      <c r="G1637" s="95" t="s">
        <v>617</v>
      </c>
      <c r="H1637" s="95"/>
      <c r="I1637" s="95"/>
      <c r="J1637" s="95"/>
      <c r="K1637" s="30">
        <v>46.55</v>
      </c>
    </row>
    <row r="1638" spans="1:11" ht="15" customHeight="1">
      <c r="A1638" s="4"/>
      <c r="B1638" s="4"/>
      <c r="C1638" s="4"/>
      <c r="D1638" s="4"/>
      <c r="E1638" s="4"/>
      <c r="F1638" s="4"/>
      <c r="G1638" s="96" t="s">
        <v>444</v>
      </c>
      <c r="H1638" s="96"/>
      <c r="I1638" s="96"/>
      <c r="J1638" s="96"/>
      <c r="K1638" s="9">
        <v>46.55</v>
      </c>
    </row>
    <row r="1639" spans="1:11" ht="9.9499999999999993" customHeight="1">
      <c r="A1639" s="4"/>
      <c r="B1639" s="4"/>
      <c r="C1639" s="4"/>
      <c r="D1639" s="4"/>
      <c r="E1639" s="4"/>
      <c r="F1639" s="4"/>
      <c r="G1639" s="92"/>
      <c r="H1639" s="92"/>
      <c r="I1639" s="92"/>
      <c r="J1639" s="92"/>
      <c r="K1639" s="92"/>
    </row>
    <row r="1640" spans="1:11" ht="20.100000000000001" customHeight="1">
      <c r="A1640" s="93" t="s">
        <v>1283</v>
      </c>
      <c r="B1640" s="93"/>
      <c r="C1640" s="93"/>
      <c r="D1640" s="93"/>
      <c r="E1640" s="93"/>
      <c r="F1640" s="93"/>
      <c r="G1640" s="93"/>
      <c r="H1640" s="93"/>
      <c r="I1640" s="93"/>
      <c r="J1640" s="93"/>
      <c r="K1640" s="93"/>
    </row>
    <row r="1641" spans="1:11" ht="15" customHeight="1">
      <c r="A1641" s="94" t="s">
        <v>418</v>
      </c>
      <c r="B1641" s="94"/>
      <c r="C1641" s="94"/>
      <c r="D1641" s="99" t="s">
        <v>419</v>
      </c>
      <c r="E1641" s="99"/>
      <c r="F1641" s="25" t="s">
        <v>420</v>
      </c>
      <c r="G1641" s="99" t="s">
        <v>421</v>
      </c>
      <c r="H1641" s="99"/>
      <c r="I1641" s="99" t="s">
        <v>422</v>
      </c>
      <c r="J1641" s="99"/>
      <c r="K1641" s="25" t="s">
        <v>423</v>
      </c>
    </row>
    <row r="1642" spans="1:11" ht="21" customHeight="1">
      <c r="A1642" s="26" t="s">
        <v>865</v>
      </c>
      <c r="B1642" s="100" t="s">
        <v>866</v>
      </c>
      <c r="C1642" s="100"/>
      <c r="D1642" s="101" t="s">
        <v>21</v>
      </c>
      <c r="E1642" s="101"/>
      <c r="F1642" s="26" t="s">
        <v>530</v>
      </c>
      <c r="G1642" s="102">
        <v>7.64</v>
      </c>
      <c r="H1642" s="102"/>
      <c r="I1642" s="103">
        <v>6.32</v>
      </c>
      <c r="J1642" s="103"/>
      <c r="K1642" s="29">
        <v>48.284799999999997</v>
      </c>
    </row>
    <row r="1643" spans="1:11" ht="15" customHeight="1">
      <c r="A1643" s="4"/>
      <c r="B1643" s="4"/>
      <c r="C1643" s="4"/>
      <c r="D1643" s="4"/>
      <c r="E1643" s="4"/>
      <c r="F1643" s="4"/>
      <c r="G1643" s="95" t="s">
        <v>433</v>
      </c>
      <c r="H1643" s="95"/>
      <c r="I1643" s="95"/>
      <c r="J1643" s="95"/>
      <c r="K1643" s="30">
        <v>48.28</v>
      </c>
    </row>
    <row r="1644" spans="1:11" ht="15" customHeight="1">
      <c r="A1644" s="4"/>
      <c r="B1644" s="4"/>
      <c r="C1644" s="4"/>
      <c r="D1644" s="4"/>
      <c r="E1644" s="4"/>
      <c r="F1644" s="4"/>
      <c r="G1644" s="96" t="s">
        <v>444</v>
      </c>
      <c r="H1644" s="96"/>
      <c r="I1644" s="96"/>
      <c r="J1644" s="96"/>
      <c r="K1644" s="9">
        <v>48.28</v>
      </c>
    </row>
    <row r="1645" spans="1:11" ht="9.9499999999999993" customHeight="1">
      <c r="A1645" s="4"/>
      <c r="B1645" s="4"/>
      <c r="C1645" s="4"/>
      <c r="D1645" s="4"/>
      <c r="E1645" s="4"/>
      <c r="F1645" s="4"/>
      <c r="G1645" s="92"/>
      <c r="H1645" s="92"/>
      <c r="I1645" s="92"/>
      <c r="J1645" s="92"/>
      <c r="K1645" s="92"/>
    </row>
    <row r="1646" spans="1:11" ht="20.100000000000001" customHeight="1">
      <c r="A1646" s="93" t="s">
        <v>1284</v>
      </c>
      <c r="B1646" s="93"/>
      <c r="C1646" s="93"/>
      <c r="D1646" s="93"/>
      <c r="E1646" s="93"/>
      <c r="F1646" s="93"/>
      <c r="G1646" s="93"/>
      <c r="H1646" s="93"/>
      <c r="I1646" s="93"/>
      <c r="J1646" s="93"/>
      <c r="K1646" s="93"/>
    </row>
    <row r="1647" spans="1:11" ht="15" customHeight="1">
      <c r="A1647" s="94" t="s">
        <v>471</v>
      </c>
      <c r="B1647" s="94"/>
      <c r="C1647" s="94"/>
      <c r="D1647" s="99" t="s">
        <v>419</v>
      </c>
      <c r="E1647" s="99"/>
      <c r="F1647" s="25" t="s">
        <v>420</v>
      </c>
      <c r="G1647" s="99" t="s">
        <v>421</v>
      </c>
      <c r="H1647" s="99"/>
      <c r="I1647" s="99" t="s">
        <v>422</v>
      </c>
      <c r="J1647" s="99"/>
      <c r="K1647" s="25" t="s">
        <v>423</v>
      </c>
    </row>
    <row r="1648" spans="1:11" ht="45.95" customHeight="1">
      <c r="A1648" s="26" t="s">
        <v>472</v>
      </c>
      <c r="B1648" s="100" t="s">
        <v>473</v>
      </c>
      <c r="C1648" s="100"/>
      <c r="D1648" s="101" t="s">
        <v>21</v>
      </c>
      <c r="E1648" s="101"/>
      <c r="F1648" s="26" t="s">
        <v>474</v>
      </c>
      <c r="G1648" s="102">
        <v>5.9999999999999995E-4</v>
      </c>
      <c r="H1648" s="102"/>
      <c r="I1648" s="103">
        <v>71.94</v>
      </c>
      <c r="J1648" s="103"/>
      <c r="K1648" s="29">
        <v>4.3164000000000001E-2</v>
      </c>
    </row>
    <row r="1649" spans="1:11" ht="45.95" customHeight="1">
      <c r="A1649" s="26" t="s">
        <v>475</v>
      </c>
      <c r="B1649" s="100" t="s">
        <v>476</v>
      </c>
      <c r="C1649" s="100"/>
      <c r="D1649" s="101" t="s">
        <v>21</v>
      </c>
      <c r="E1649" s="101"/>
      <c r="F1649" s="26" t="s">
        <v>477</v>
      </c>
      <c r="G1649" s="102">
        <v>5.4000000000000003E-3</v>
      </c>
      <c r="H1649" s="102"/>
      <c r="I1649" s="103">
        <v>327.10000000000002</v>
      </c>
      <c r="J1649" s="103"/>
      <c r="K1649" s="29">
        <v>1.76634</v>
      </c>
    </row>
    <row r="1650" spans="1:11" ht="29.1" customHeight="1">
      <c r="A1650" s="26" t="s">
        <v>597</v>
      </c>
      <c r="B1650" s="100" t="s">
        <v>598</v>
      </c>
      <c r="C1650" s="100"/>
      <c r="D1650" s="101" t="s">
        <v>21</v>
      </c>
      <c r="E1650" s="101"/>
      <c r="F1650" s="26" t="s">
        <v>477</v>
      </c>
      <c r="G1650" s="102">
        <v>0.19620000000000001</v>
      </c>
      <c r="H1650" s="102"/>
      <c r="I1650" s="103">
        <v>33.14</v>
      </c>
      <c r="J1650" s="103"/>
      <c r="K1650" s="29">
        <v>6.5020680000000004</v>
      </c>
    </row>
    <row r="1651" spans="1:11" ht="18" customHeight="1">
      <c r="A1651" s="4"/>
      <c r="B1651" s="4"/>
      <c r="C1651" s="4"/>
      <c r="D1651" s="4"/>
      <c r="E1651" s="4"/>
      <c r="F1651" s="4"/>
      <c r="G1651" s="95" t="s">
        <v>486</v>
      </c>
      <c r="H1651" s="95"/>
      <c r="I1651" s="95"/>
      <c r="J1651" s="95"/>
      <c r="K1651" s="30">
        <v>8.31</v>
      </c>
    </row>
    <row r="1652" spans="1:11" ht="15" customHeight="1">
      <c r="A1652" s="94" t="s">
        <v>434</v>
      </c>
      <c r="B1652" s="94"/>
      <c r="C1652" s="94"/>
      <c r="D1652" s="99" t="s">
        <v>419</v>
      </c>
      <c r="E1652" s="99"/>
      <c r="F1652" s="25" t="s">
        <v>420</v>
      </c>
      <c r="G1652" s="99" t="s">
        <v>421</v>
      </c>
      <c r="H1652" s="99"/>
      <c r="I1652" s="99" t="s">
        <v>422</v>
      </c>
      <c r="J1652" s="99"/>
      <c r="K1652" s="25" t="s">
        <v>423</v>
      </c>
    </row>
    <row r="1653" spans="1:11" ht="15" customHeight="1">
      <c r="A1653" s="26" t="s">
        <v>437</v>
      </c>
      <c r="B1653" s="100" t="s">
        <v>438</v>
      </c>
      <c r="C1653" s="100"/>
      <c r="D1653" s="101" t="s">
        <v>21</v>
      </c>
      <c r="E1653" s="101"/>
      <c r="F1653" s="26" t="s">
        <v>216</v>
      </c>
      <c r="G1653" s="102">
        <v>0.78659999999999997</v>
      </c>
      <c r="H1653" s="102"/>
      <c r="I1653" s="103">
        <v>22.95</v>
      </c>
      <c r="J1653" s="103"/>
      <c r="K1653" s="29">
        <v>18.05247</v>
      </c>
    </row>
    <row r="1654" spans="1:11" ht="18" customHeight="1">
      <c r="A1654" s="4"/>
      <c r="B1654" s="4"/>
      <c r="C1654" s="4"/>
      <c r="D1654" s="4"/>
      <c r="E1654" s="4"/>
      <c r="F1654" s="4"/>
      <c r="G1654" s="95" t="s">
        <v>439</v>
      </c>
      <c r="H1654" s="95"/>
      <c r="I1654" s="95"/>
      <c r="J1654" s="95"/>
      <c r="K1654" s="30">
        <v>18.05</v>
      </c>
    </row>
    <row r="1655" spans="1:11" ht="15" customHeight="1">
      <c r="A1655" s="4"/>
      <c r="B1655" s="4"/>
      <c r="C1655" s="4"/>
      <c r="D1655" s="4"/>
      <c r="E1655" s="4"/>
      <c r="F1655" s="4"/>
      <c r="G1655" s="96" t="s">
        <v>444</v>
      </c>
      <c r="H1655" s="96"/>
      <c r="I1655" s="96"/>
      <c r="J1655" s="96"/>
      <c r="K1655" s="9">
        <v>26.35</v>
      </c>
    </row>
    <row r="1656" spans="1:11" ht="9.9499999999999993" customHeight="1">
      <c r="A1656" s="4"/>
      <c r="B1656" s="4"/>
      <c r="C1656" s="4"/>
      <c r="D1656" s="4"/>
      <c r="E1656" s="4"/>
      <c r="F1656" s="4"/>
      <c r="G1656" s="92"/>
      <c r="H1656" s="92"/>
      <c r="I1656" s="92"/>
      <c r="J1656" s="92"/>
      <c r="K1656" s="92"/>
    </row>
    <row r="1657" spans="1:11" ht="27" customHeight="1">
      <c r="A1657" s="93" t="s">
        <v>1285</v>
      </c>
      <c r="B1657" s="93"/>
      <c r="C1657" s="93"/>
      <c r="D1657" s="93"/>
      <c r="E1657" s="93"/>
      <c r="F1657" s="93"/>
      <c r="G1657" s="93"/>
      <c r="H1657" s="93"/>
      <c r="I1657" s="93"/>
      <c r="J1657" s="93"/>
      <c r="K1657" s="93"/>
    </row>
    <row r="1658" spans="1:11" ht="15" customHeight="1">
      <c r="A1658" s="94" t="s">
        <v>434</v>
      </c>
      <c r="B1658" s="94"/>
      <c r="C1658" s="94"/>
      <c r="D1658" s="99" t="s">
        <v>419</v>
      </c>
      <c r="E1658" s="99"/>
      <c r="F1658" s="25" t="s">
        <v>420</v>
      </c>
      <c r="G1658" s="99" t="s">
        <v>421</v>
      </c>
      <c r="H1658" s="99"/>
      <c r="I1658" s="99" t="s">
        <v>422</v>
      </c>
      <c r="J1658" s="99"/>
      <c r="K1658" s="25" t="s">
        <v>423</v>
      </c>
    </row>
    <row r="1659" spans="1:11" ht="21" customHeight="1">
      <c r="A1659" s="26" t="s">
        <v>1079</v>
      </c>
      <c r="B1659" s="100" t="s">
        <v>1080</v>
      </c>
      <c r="C1659" s="100"/>
      <c r="D1659" s="101" t="s">
        <v>21</v>
      </c>
      <c r="E1659" s="101"/>
      <c r="F1659" s="26" t="s">
        <v>216</v>
      </c>
      <c r="G1659" s="102">
        <v>1</v>
      </c>
      <c r="H1659" s="102"/>
      <c r="I1659" s="103">
        <v>26.95</v>
      </c>
      <c r="J1659" s="103"/>
      <c r="K1659" s="29">
        <v>26.95</v>
      </c>
    </row>
    <row r="1660" spans="1:11" ht="18" customHeight="1">
      <c r="A1660" s="4"/>
      <c r="B1660" s="4"/>
      <c r="C1660" s="4"/>
      <c r="D1660" s="4"/>
      <c r="E1660" s="4"/>
      <c r="F1660" s="4"/>
      <c r="G1660" s="95" t="s">
        <v>439</v>
      </c>
      <c r="H1660" s="95"/>
      <c r="I1660" s="95"/>
      <c r="J1660" s="95"/>
      <c r="K1660" s="30">
        <v>26.95</v>
      </c>
    </row>
    <row r="1661" spans="1:11" ht="15" customHeight="1">
      <c r="A1661" s="94" t="s">
        <v>440</v>
      </c>
      <c r="B1661" s="94"/>
      <c r="C1661" s="94"/>
      <c r="D1661" s="99" t="s">
        <v>419</v>
      </c>
      <c r="E1661" s="99"/>
      <c r="F1661" s="25" t="s">
        <v>420</v>
      </c>
      <c r="G1661" s="99" t="s">
        <v>421</v>
      </c>
      <c r="H1661" s="99"/>
      <c r="I1661" s="99" t="s">
        <v>422</v>
      </c>
      <c r="J1661" s="99"/>
      <c r="K1661" s="25" t="s">
        <v>423</v>
      </c>
    </row>
    <row r="1662" spans="1:11" ht="45.95" customHeight="1">
      <c r="A1662" s="26" t="s">
        <v>1286</v>
      </c>
      <c r="B1662" s="100" t="s">
        <v>1287</v>
      </c>
      <c r="C1662" s="100"/>
      <c r="D1662" s="101" t="s">
        <v>21</v>
      </c>
      <c r="E1662" s="101"/>
      <c r="F1662" s="26" t="s">
        <v>216</v>
      </c>
      <c r="G1662" s="102">
        <v>1</v>
      </c>
      <c r="H1662" s="102"/>
      <c r="I1662" s="103">
        <v>23.23</v>
      </c>
      <c r="J1662" s="103"/>
      <c r="K1662" s="29">
        <v>23.23</v>
      </c>
    </row>
    <row r="1663" spans="1:11" ht="45.95" customHeight="1">
      <c r="A1663" s="26" t="s">
        <v>1288</v>
      </c>
      <c r="B1663" s="100" t="s">
        <v>1289</v>
      </c>
      <c r="C1663" s="100"/>
      <c r="D1663" s="101" t="s">
        <v>21</v>
      </c>
      <c r="E1663" s="101"/>
      <c r="F1663" s="26" t="s">
        <v>216</v>
      </c>
      <c r="G1663" s="102">
        <v>1</v>
      </c>
      <c r="H1663" s="102"/>
      <c r="I1663" s="103">
        <v>6.14</v>
      </c>
      <c r="J1663" s="103"/>
      <c r="K1663" s="29">
        <v>6.14</v>
      </c>
    </row>
    <row r="1664" spans="1:11" ht="45.95" customHeight="1">
      <c r="A1664" s="26" t="s">
        <v>1290</v>
      </c>
      <c r="B1664" s="100" t="s">
        <v>1291</v>
      </c>
      <c r="C1664" s="100"/>
      <c r="D1664" s="101" t="s">
        <v>21</v>
      </c>
      <c r="E1664" s="101"/>
      <c r="F1664" s="26" t="s">
        <v>216</v>
      </c>
      <c r="G1664" s="102">
        <v>1</v>
      </c>
      <c r="H1664" s="102"/>
      <c r="I1664" s="103">
        <v>29.04</v>
      </c>
      <c r="J1664" s="103"/>
      <c r="K1664" s="29">
        <v>29.04</v>
      </c>
    </row>
    <row r="1665" spans="1:11" ht="45.95" customHeight="1">
      <c r="A1665" s="26" t="s">
        <v>1292</v>
      </c>
      <c r="B1665" s="100" t="s">
        <v>1293</v>
      </c>
      <c r="C1665" s="100"/>
      <c r="D1665" s="101" t="s">
        <v>21</v>
      </c>
      <c r="E1665" s="101"/>
      <c r="F1665" s="26" t="s">
        <v>216</v>
      </c>
      <c r="G1665" s="102">
        <v>1</v>
      </c>
      <c r="H1665" s="102"/>
      <c r="I1665" s="103">
        <v>48.41</v>
      </c>
      <c r="J1665" s="103"/>
      <c r="K1665" s="29">
        <v>48.41</v>
      </c>
    </row>
    <row r="1666" spans="1:11" ht="15" customHeight="1">
      <c r="A1666" s="4"/>
      <c r="B1666" s="4"/>
      <c r="C1666" s="4"/>
      <c r="D1666" s="4"/>
      <c r="E1666" s="4"/>
      <c r="F1666" s="4"/>
      <c r="G1666" s="95" t="s">
        <v>443</v>
      </c>
      <c r="H1666" s="95"/>
      <c r="I1666" s="95"/>
      <c r="J1666" s="95"/>
      <c r="K1666" s="30">
        <v>106.82</v>
      </c>
    </row>
    <row r="1667" spans="1:11" ht="15" customHeight="1">
      <c r="A1667" s="4"/>
      <c r="B1667" s="4"/>
      <c r="C1667" s="4"/>
      <c r="D1667" s="4"/>
      <c r="E1667" s="4"/>
      <c r="F1667" s="4"/>
      <c r="G1667" s="96" t="s">
        <v>444</v>
      </c>
      <c r="H1667" s="96"/>
      <c r="I1667" s="96"/>
      <c r="J1667" s="96"/>
      <c r="K1667" s="9">
        <v>133.77000000000001</v>
      </c>
    </row>
    <row r="1668" spans="1:11" ht="9.9499999999999993" customHeight="1">
      <c r="A1668" s="4"/>
      <c r="B1668" s="4"/>
      <c r="C1668" s="4"/>
      <c r="D1668" s="4"/>
      <c r="E1668" s="4"/>
      <c r="F1668" s="4"/>
      <c r="G1668" s="92"/>
      <c r="H1668" s="92"/>
      <c r="I1668" s="92"/>
      <c r="J1668" s="92"/>
      <c r="K1668" s="92"/>
    </row>
    <row r="1669" spans="1:11" ht="27" customHeight="1">
      <c r="A1669" s="93" t="s">
        <v>1294</v>
      </c>
      <c r="B1669" s="93"/>
      <c r="C1669" s="93"/>
      <c r="D1669" s="93"/>
      <c r="E1669" s="93"/>
      <c r="F1669" s="93"/>
      <c r="G1669" s="93"/>
      <c r="H1669" s="93"/>
      <c r="I1669" s="93"/>
      <c r="J1669" s="93"/>
      <c r="K1669" s="93"/>
    </row>
    <row r="1670" spans="1:11" ht="15" customHeight="1">
      <c r="A1670" s="94" t="s">
        <v>613</v>
      </c>
      <c r="B1670" s="94"/>
      <c r="C1670" s="94"/>
      <c r="D1670" s="99" t="s">
        <v>419</v>
      </c>
      <c r="E1670" s="99"/>
      <c r="F1670" s="25" t="s">
        <v>420</v>
      </c>
      <c r="G1670" s="99" t="s">
        <v>421</v>
      </c>
      <c r="H1670" s="99"/>
      <c r="I1670" s="99" t="s">
        <v>422</v>
      </c>
      <c r="J1670" s="99"/>
      <c r="K1670" s="25" t="s">
        <v>423</v>
      </c>
    </row>
    <row r="1671" spans="1:11" ht="54.95" customHeight="1">
      <c r="A1671" s="26" t="s">
        <v>1295</v>
      </c>
      <c r="B1671" s="100" t="s">
        <v>1296</v>
      </c>
      <c r="C1671" s="100"/>
      <c r="D1671" s="101" t="s">
        <v>21</v>
      </c>
      <c r="E1671" s="101"/>
      <c r="F1671" s="26" t="s">
        <v>38</v>
      </c>
      <c r="G1671" s="102">
        <v>5.5999999999999999E-5</v>
      </c>
      <c r="H1671" s="102"/>
      <c r="I1671" s="103">
        <v>414878.04</v>
      </c>
      <c r="J1671" s="103"/>
      <c r="K1671" s="29">
        <v>23.23317024</v>
      </c>
    </row>
    <row r="1672" spans="1:11" ht="15" customHeight="1">
      <c r="A1672" s="4"/>
      <c r="B1672" s="4"/>
      <c r="C1672" s="4"/>
      <c r="D1672" s="4"/>
      <c r="E1672" s="4"/>
      <c r="F1672" s="4"/>
      <c r="G1672" s="95" t="s">
        <v>617</v>
      </c>
      <c r="H1672" s="95"/>
      <c r="I1672" s="95"/>
      <c r="J1672" s="95"/>
      <c r="K1672" s="30">
        <v>23.23</v>
      </c>
    </row>
    <row r="1673" spans="1:11" ht="15" customHeight="1">
      <c r="A1673" s="4"/>
      <c r="B1673" s="4"/>
      <c r="C1673" s="4"/>
      <c r="D1673" s="4"/>
      <c r="E1673" s="4"/>
      <c r="F1673" s="4"/>
      <c r="G1673" s="96" t="s">
        <v>444</v>
      </c>
      <c r="H1673" s="96"/>
      <c r="I1673" s="96"/>
      <c r="J1673" s="96"/>
      <c r="K1673" s="9">
        <v>23.23</v>
      </c>
    </row>
    <row r="1674" spans="1:11" ht="9.9499999999999993" customHeight="1">
      <c r="A1674" s="4"/>
      <c r="B1674" s="4"/>
      <c r="C1674" s="4"/>
      <c r="D1674" s="4"/>
      <c r="E1674" s="4"/>
      <c r="F1674" s="4"/>
      <c r="G1674" s="92"/>
      <c r="H1674" s="92"/>
      <c r="I1674" s="92"/>
      <c r="J1674" s="92"/>
      <c r="K1674" s="92"/>
    </row>
    <row r="1675" spans="1:11" ht="20.100000000000001" customHeight="1">
      <c r="A1675" s="93" t="s">
        <v>1297</v>
      </c>
      <c r="B1675" s="93"/>
      <c r="C1675" s="93"/>
      <c r="D1675" s="93"/>
      <c r="E1675" s="93"/>
      <c r="F1675" s="93"/>
      <c r="G1675" s="93"/>
      <c r="H1675" s="93"/>
      <c r="I1675" s="93"/>
      <c r="J1675" s="93"/>
      <c r="K1675" s="93"/>
    </row>
    <row r="1676" spans="1:11" ht="15" customHeight="1">
      <c r="A1676" s="94" t="s">
        <v>613</v>
      </c>
      <c r="B1676" s="94"/>
      <c r="C1676" s="94"/>
      <c r="D1676" s="99" t="s">
        <v>419</v>
      </c>
      <c r="E1676" s="99"/>
      <c r="F1676" s="25" t="s">
        <v>420</v>
      </c>
      <c r="G1676" s="99" t="s">
        <v>421</v>
      </c>
      <c r="H1676" s="99"/>
      <c r="I1676" s="99" t="s">
        <v>422</v>
      </c>
      <c r="J1676" s="99"/>
      <c r="K1676" s="25" t="s">
        <v>423</v>
      </c>
    </row>
    <row r="1677" spans="1:11" ht="54.95" customHeight="1">
      <c r="A1677" s="26" t="s">
        <v>1295</v>
      </c>
      <c r="B1677" s="100" t="s">
        <v>1296</v>
      </c>
      <c r="C1677" s="100"/>
      <c r="D1677" s="101" t="s">
        <v>21</v>
      </c>
      <c r="E1677" s="101"/>
      <c r="F1677" s="26" t="s">
        <v>38</v>
      </c>
      <c r="G1677" s="102">
        <v>1.4800000000000001E-5</v>
      </c>
      <c r="H1677" s="102"/>
      <c r="I1677" s="103">
        <v>414878.04</v>
      </c>
      <c r="J1677" s="103"/>
      <c r="K1677" s="29">
        <v>6.1401949919999996</v>
      </c>
    </row>
    <row r="1678" spans="1:11" ht="15" customHeight="1">
      <c r="A1678" s="4"/>
      <c r="B1678" s="4"/>
      <c r="C1678" s="4"/>
      <c r="D1678" s="4"/>
      <c r="E1678" s="4"/>
      <c r="F1678" s="4"/>
      <c r="G1678" s="95" t="s">
        <v>617</v>
      </c>
      <c r="H1678" s="95"/>
      <c r="I1678" s="95"/>
      <c r="J1678" s="95"/>
      <c r="K1678" s="30">
        <v>6.14</v>
      </c>
    </row>
    <row r="1679" spans="1:11" ht="15" customHeight="1">
      <c r="A1679" s="4"/>
      <c r="B1679" s="4"/>
      <c r="C1679" s="4"/>
      <c r="D1679" s="4"/>
      <c r="E1679" s="4"/>
      <c r="F1679" s="4"/>
      <c r="G1679" s="96" t="s">
        <v>444</v>
      </c>
      <c r="H1679" s="96"/>
      <c r="I1679" s="96"/>
      <c r="J1679" s="96"/>
      <c r="K1679" s="9">
        <v>6.14</v>
      </c>
    </row>
    <row r="1680" spans="1:11" ht="9.9499999999999993" customHeight="1">
      <c r="A1680" s="4"/>
      <c r="B1680" s="4"/>
      <c r="C1680" s="4"/>
      <c r="D1680" s="4"/>
      <c r="E1680" s="4"/>
      <c r="F1680" s="4"/>
      <c r="G1680" s="92"/>
      <c r="H1680" s="92"/>
      <c r="I1680" s="92"/>
      <c r="J1680" s="92"/>
      <c r="K1680" s="92"/>
    </row>
    <row r="1681" spans="1:11" ht="27" customHeight="1">
      <c r="A1681" s="93" t="s">
        <v>1298</v>
      </c>
      <c r="B1681" s="93"/>
      <c r="C1681" s="93"/>
      <c r="D1681" s="93"/>
      <c r="E1681" s="93"/>
      <c r="F1681" s="93"/>
      <c r="G1681" s="93"/>
      <c r="H1681" s="93"/>
      <c r="I1681" s="93"/>
      <c r="J1681" s="93"/>
      <c r="K1681" s="93"/>
    </row>
    <row r="1682" spans="1:11" ht="15" customHeight="1">
      <c r="A1682" s="94" t="s">
        <v>613</v>
      </c>
      <c r="B1682" s="94"/>
      <c r="C1682" s="94"/>
      <c r="D1682" s="99" t="s">
        <v>419</v>
      </c>
      <c r="E1682" s="99"/>
      <c r="F1682" s="25" t="s">
        <v>420</v>
      </c>
      <c r="G1682" s="99" t="s">
        <v>421</v>
      </c>
      <c r="H1682" s="99"/>
      <c r="I1682" s="99" t="s">
        <v>422</v>
      </c>
      <c r="J1682" s="99"/>
      <c r="K1682" s="25" t="s">
        <v>423</v>
      </c>
    </row>
    <row r="1683" spans="1:11" ht="54.95" customHeight="1">
      <c r="A1683" s="26" t="s">
        <v>1295</v>
      </c>
      <c r="B1683" s="100" t="s">
        <v>1296</v>
      </c>
      <c r="C1683" s="100"/>
      <c r="D1683" s="101" t="s">
        <v>21</v>
      </c>
      <c r="E1683" s="101"/>
      <c r="F1683" s="26" t="s">
        <v>38</v>
      </c>
      <c r="G1683" s="102">
        <v>6.9999999999999994E-5</v>
      </c>
      <c r="H1683" s="102"/>
      <c r="I1683" s="103">
        <v>414878.04</v>
      </c>
      <c r="J1683" s="103"/>
      <c r="K1683" s="29">
        <v>29.041462800000001</v>
      </c>
    </row>
    <row r="1684" spans="1:11" ht="15" customHeight="1">
      <c r="A1684" s="4"/>
      <c r="B1684" s="4"/>
      <c r="C1684" s="4"/>
      <c r="D1684" s="4"/>
      <c r="E1684" s="4"/>
      <c r="F1684" s="4"/>
      <c r="G1684" s="95" t="s">
        <v>617</v>
      </c>
      <c r="H1684" s="95"/>
      <c r="I1684" s="95"/>
      <c r="J1684" s="95"/>
      <c r="K1684" s="30">
        <v>29.04</v>
      </c>
    </row>
    <row r="1685" spans="1:11" ht="15" customHeight="1">
      <c r="A1685" s="4"/>
      <c r="B1685" s="4"/>
      <c r="C1685" s="4"/>
      <c r="D1685" s="4"/>
      <c r="E1685" s="4"/>
      <c r="F1685" s="4"/>
      <c r="G1685" s="96" t="s">
        <v>444</v>
      </c>
      <c r="H1685" s="96"/>
      <c r="I1685" s="96"/>
      <c r="J1685" s="96"/>
      <c r="K1685" s="9">
        <v>29.04</v>
      </c>
    </row>
    <row r="1686" spans="1:11" ht="9.9499999999999993" customHeight="1">
      <c r="A1686" s="4"/>
      <c r="B1686" s="4"/>
      <c r="C1686" s="4"/>
      <c r="D1686" s="4"/>
      <c r="E1686" s="4"/>
      <c r="F1686" s="4"/>
      <c r="G1686" s="92"/>
      <c r="H1686" s="92"/>
      <c r="I1686" s="92"/>
      <c r="J1686" s="92"/>
      <c r="K1686" s="92"/>
    </row>
    <row r="1687" spans="1:11" ht="27" customHeight="1">
      <c r="A1687" s="93" t="s">
        <v>1299</v>
      </c>
      <c r="B1687" s="93"/>
      <c r="C1687" s="93"/>
      <c r="D1687" s="93"/>
      <c r="E1687" s="93"/>
      <c r="F1687" s="93"/>
      <c r="G1687" s="93"/>
      <c r="H1687" s="93"/>
      <c r="I1687" s="93"/>
      <c r="J1687" s="93"/>
      <c r="K1687" s="93"/>
    </row>
    <row r="1688" spans="1:11" ht="15" customHeight="1">
      <c r="A1688" s="94" t="s">
        <v>418</v>
      </c>
      <c r="B1688" s="94"/>
      <c r="C1688" s="94"/>
      <c r="D1688" s="99" t="s">
        <v>419</v>
      </c>
      <c r="E1688" s="99"/>
      <c r="F1688" s="25" t="s">
        <v>420</v>
      </c>
      <c r="G1688" s="99" t="s">
        <v>421</v>
      </c>
      <c r="H1688" s="99"/>
      <c r="I1688" s="99" t="s">
        <v>422</v>
      </c>
      <c r="J1688" s="99"/>
      <c r="K1688" s="25" t="s">
        <v>423</v>
      </c>
    </row>
    <row r="1689" spans="1:11" ht="21" customHeight="1">
      <c r="A1689" s="26" t="s">
        <v>865</v>
      </c>
      <c r="B1689" s="100" t="s">
        <v>866</v>
      </c>
      <c r="C1689" s="100"/>
      <c r="D1689" s="101" t="s">
        <v>21</v>
      </c>
      <c r="E1689" s="101"/>
      <c r="F1689" s="26" t="s">
        <v>530</v>
      </c>
      <c r="G1689" s="102">
        <v>7.66</v>
      </c>
      <c r="H1689" s="102"/>
      <c r="I1689" s="103">
        <v>6.32</v>
      </c>
      <c r="J1689" s="103"/>
      <c r="K1689" s="29">
        <v>48.411200000000001</v>
      </c>
    </row>
    <row r="1690" spans="1:11" ht="15" customHeight="1">
      <c r="A1690" s="4"/>
      <c r="B1690" s="4"/>
      <c r="C1690" s="4"/>
      <c r="D1690" s="4"/>
      <c r="E1690" s="4"/>
      <c r="F1690" s="4"/>
      <c r="G1690" s="95" t="s">
        <v>433</v>
      </c>
      <c r="H1690" s="95"/>
      <c r="I1690" s="95"/>
      <c r="J1690" s="95"/>
      <c r="K1690" s="30">
        <v>48.41</v>
      </c>
    </row>
    <row r="1691" spans="1:11" ht="15" customHeight="1">
      <c r="A1691" s="4"/>
      <c r="B1691" s="4"/>
      <c r="C1691" s="4"/>
      <c r="D1691" s="4"/>
      <c r="E1691" s="4"/>
      <c r="F1691" s="4"/>
      <c r="G1691" s="96" t="s">
        <v>444</v>
      </c>
      <c r="H1691" s="96"/>
      <c r="I1691" s="96"/>
      <c r="J1691" s="96"/>
      <c r="K1691" s="9">
        <v>48.41</v>
      </c>
    </row>
    <row r="1692" spans="1:11" ht="9.9499999999999993" customHeight="1">
      <c r="A1692" s="4"/>
      <c r="B1692" s="4"/>
      <c r="C1692" s="4"/>
      <c r="D1692" s="4"/>
      <c r="E1692" s="4"/>
      <c r="F1692" s="4"/>
      <c r="G1692" s="92"/>
      <c r="H1692" s="92"/>
      <c r="I1692" s="92"/>
      <c r="J1692" s="92"/>
      <c r="K1692" s="92"/>
    </row>
    <row r="1693" spans="1:11" ht="27" customHeight="1">
      <c r="A1693" s="93" t="s">
        <v>1300</v>
      </c>
      <c r="B1693" s="93"/>
      <c r="C1693" s="93"/>
      <c r="D1693" s="93"/>
      <c r="E1693" s="93"/>
      <c r="F1693" s="93"/>
      <c r="G1693" s="93"/>
      <c r="H1693" s="93"/>
      <c r="I1693" s="93"/>
      <c r="J1693" s="93"/>
      <c r="K1693" s="93"/>
    </row>
    <row r="1694" spans="1:11" ht="15" customHeight="1">
      <c r="A1694" s="94" t="s">
        <v>434</v>
      </c>
      <c r="B1694" s="94"/>
      <c r="C1694" s="94"/>
      <c r="D1694" s="99" t="s">
        <v>419</v>
      </c>
      <c r="E1694" s="99"/>
      <c r="F1694" s="25" t="s">
        <v>420</v>
      </c>
      <c r="G1694" s="99" t="s">
        <v>421</v>
      </c>
      <c r="H1694" s="99"/>
      <c r="I1694" s="99" t="s">
        <v>422</v>
      </c>
      <c r="J1694" s="99"/>
      <c r="K1694" s="25" t="s">
        <v>423</v>
      </c>
    </row>
    <row r="1695" spans="1:11" ht="21" customHeight="1">
      <c r="A1695" s="26" t="s">
        <v>1079</v>
      </c>
      <c r="B1695" s="100" t="s">
        <v>1080</v>
      </c>
      <c r="C1695" s="100"/>
      <c r="D1695" s="101" t="s">
        <v>21</v>
      </c>
      <c r="E1695" s="101"/>
      <c r="F1695" s="26" t="s">
        <v>216</v>
      </c>
      <c r="G1695" s="102">
        <v>1</v>
      </c>
      <c r="H1695" s="102"/>
      <c r="I1695" s="103">
        <v>26.95</v>
      </c>
      <c r="J1695" s="103"/>
      <c r="K1695" s="29">
        <v>26.95</v>
      </c>
    </row>
    <row r="1696" spans="1:11" ht="18" customHeight="1">
      <c r="A1696" s="4"/>
      <c r="B1696" s="4"/>
      <c r="C1696" s="4"/>
      <c r="D1696" s="4"/>
      <c r="E1696" s="4"/>
      <c r="F1696" s="4"/>
      <c r="G1696" s="95" t="s">
        <v>439</v>
      </c>
      <c r="H1696" s="95"/>
      <c r="I1696" s="95"/>
      <c r="J1696" s="95"/>
      <c r="K1696" s="30">
        <v>26.95</v>
      </c>
    </row>
    <row r="1697" spans="1:11" ht="15" customHeight="1">
      <c r="A1697" s="94" t="s">
        <v>440</v>
      </c>
      <c r="B1697" s="94"/>
      <c r="C1697" s="94"/>
      <c r="D1697" s="99" t="s">
        <v>419</v>
      </c>
      <c r="E1697" s="99"/>
      <c r="F1697" s="25" t="s">
        <v>420</v>
      </c>
      <c r="G1697" s="99" t="s">
        <v>421</v>
      </c>
      <c r="H1697" s="99"/>
      <c r="I1697" s="99" t="s">
        <v>422</v>
      </c>
      <c r="J1697" s="99"/>
      <c r="K1697" s="25" t="s">
        <v>423</v>
      </c>
    </row>
    <row r="1698" spans="1:11" ht="45.95" customHeight="1">
      <c r="A1698" s="26" t="s">
        <v>1301</v>
      </c>
      <c r="B1698" s="100" t="s">
        <v>1302</v>
      </c>
      <c r="C1698" s="100"/>
      <c r="D1698" s="101" t="s">
        <v>21</v>
      </c>
      <c r="E1698" s="101"/>
      <c r="F1698" s="26" t="s">
        <v>216</v>
      </c>
      <c r="G1698" s="102">
        <v>1</v>
      </c>
      <c r="H1698" s="102"/>
      <c r="I1698" s="103">
        <v>26.12</v>
      </c>
      <c r="J1698" s="103"/>
      <c r="K1698" s="29">
        <v>26.12</v>
      </c>
    </row>
    <row r="1699" spans="1:11" ht="45.95" customHeight="1">
      <c r="A1699" s="26" t="s">
        <v>1303</v>
      </c>
      <c r="B1699" s="100" t="s">
        <v>1304</v>
      </c>
      <c r="C1699" s="100"/>
      <c r="D1699" s="101" t="s">
        <v>21</v>
      </c>
      <c r="E1699" s="101"/>
      <c r="F1699" s="26" t="s">
        <v>216</v>
      </c>
      <c r="G1699" s="102">
        <v>1</v>
      </c>
      <c r="H1699" s="102"/>
      <c r="I1699" s="103">
        <v>6.9</v>
      </c>
      <c r="J1699" s="103"/>
      <c r="K1699" s="29">
        <v>6.9</v>
      </c>
    </row>
    <row r="1700" spans="1:11" ht="15" customHeight="1">
      <c r="A1700" s="4"/>
      <c r="B1700" s="4"/>
      <c r="C1700" s="4"/>
      <c r="D1700" s="4"/>
      <c r="E1700" s="4"/>
      <c r="F1700" s="4"/>
      <c r="G1700" s="95" t="s">
        <v>443</v>
      </c>
      <c r="H1700" s="95"/>
      <c r="I1700" s="95"/>
      <c r="J1700" s="95"/>
      <c r="K1700" s="30">
        <v>33.020000000000003</v>
      </c>
    </row>
    <row r="1701" spans="1:11" ht="15" customHeight="1">
      <c r="A1701" s="4"/>
      <c r="B1701" s="4"/>
      <c r="C1701" s="4"/>
      <c r="D1701" s="4"/>
      <c r="E1701" s="4"/>
      <c r="F1701" s="4"/>
      <c r="G1701" s="96" t="s">
        <v>444</v>
      </c>
      <c r="H1701" s="96"/>
      <c r="I1701" s="96"/>
      <c r="J1701" s="96"/>
      <c r="K1701" s="9">
        <v>59.97</v>
      </c>
    </row>
    <row r="1702" spans="1:11" ht="9.9499999999999993" customHeight="1">
      <c r="A1702" s="4"/>
      <c r="B1702" s="4"/>
      <c r="C1702" s="4"/>
      <c r="D1702" s="4"/>
      <c r="E1702" s="4"/>
      <c r="F1702" s="4"/>
      <c r="G1702" s="92"/>
      <c r="H1702" s="92"/>
      <c r="I1702" s="92"/>
      <c r="J1702" s="92"/>
      <c r="K1702" s="92"/>
    </row>
    <row r="1703" spans="1:11" ht="27" customHeight="1">
      <c r="A1703" s="93" t="s">
        <v>1305</v>
      </c>
      <c r="B1703" s="93"/>
      <c r="C1703" s="93"/>
      <c r="D1703" s="93"/>
      <c r="E1703" s="93"/>
      <c r="F1703" s="93"/>
      <c r="G1703" s="93"/>
      <c r="H1703" s="93"/>
      <c r="I1703" s="93"/>
      <c r="J1703" s="93"/>
      <c r="K1703" s="93"/>
    </row>
    <row r="1704" spans="1:11" ht="15" customHeight="1">
      <c r="A1704" s="94" t="s">
        <v>434</v>
      </c>
      <c r="B1704" s="94"/>
      <c r="C1704" s="94"/>
      <c r="D1704" s="99" t="s">
        <v>419</v>
      </c>
      <c r="E1704" s="99"/>
      <c r="F1704" s="25" t="s">
        <v>420</v>
      </c>
      <c r="G1704" s="99" t="s">
        <v>421</v>
      </c>
      <c r="H1704" s="99"/>
      <c r="I1704" s="99" t="s">
        <v>422</v>
      </c>
      <c r="J1704" s="99"/>
      <c r="K1704" s="25" t="s">
        <v>423</v>
      </c>
    </row>
    <row r="1705" spans="1:11" ht="21" customHeight="1">
      <c r="A1705" s="26" t="s">
        <v>1079</v>
      </c>
      <c r="B1705" s="100" t="s">
        <v>1080</v>
      </c>
      <c r="C1705" s="100"/>
      <c r="D1705" s="101" t="s">
        <v>21</v>
      </c>
      <c r="E1705" s="101"/>
      <c r="F1705" s="26" t="s">
        <v>216</v>
      </c>
      <c r="G1705" s="102">
        <v>1</v>
      </c>
      <c r="H1705" s="102"/>
      <c r="I1705" s="103">
        <v>26.95</v>
      </c>
      <c r="J1705" s="103"/>
      <c r="K1705" s="29">
        <v>26.95</v>
      </c>
    </row>
    <row r="1706" spans="1:11" ht="18" customHeight="1">
      <c r="A1706" s="4"/>
      <c r="B1706" s="4"/>
      <c r="C1706" s="4"/>
      <c r="D1706" s="4"/>
      <c r="E1706" s="4"/>
      <c r="F1706" s="4"/>
      <c r="G1706" s="95" t="s">
        <v>439</v>
      </c>
      <c r="H1706" s="95"/>
      <c r="I1706" s="95"/>
      <c r="J1706" s="95"/>
      <c r="K1706" s="30">
        <v>26.95</v>
      </c>
    </row>
    <row r="1707" spans="1:11" ht="15" customHeight="1">
      <c r="A1707" s="94" t="s">
        <v>440</v>
      </c>
      <c r="B1707" s="94"/>
      <c r="C1707" s="94"/>
      <c r="D1707" s="99" t="s">
        <v>419</v>
      </c>
      <c r="E1707" s="99"/>
      <c r="F1707" s="25" t="s">
        <v>420</v>
      </c>
      <c r="G1707" s="99" t="s">
        <v>421</v>
      </c>
      <c r="H1707" s="99"/>
      <c r="I1707" s="99" t="s">
        <v>422</v>
      </c>
      <c r="J1707" s="99"/>
      <c r="K1707" s="25" t="s">
        <v>423</v>
      </c>
    </row>
    <row r="1708" spans="1:11" ht="45.95" customHeight="1">
      <c r="A1708" s="26" t="s">
        <v>1301</v>
      </c>
      <c r="B1708" s="100" t="s">
        <v>1302</v>
      </c>
      <c r="C1708" s="100"/>
      <c r="D1708" s="101" t="s">
        <v>21</v>
      </c>
      <c r="E1708" s="101"/>
      <c r="F1708" s="26" t="s">
        <v>216</v>
      </c>
      <c r="G1708" s="102">
        <v>1</v>
      </c>
      <c r="H1708" s="102"/>
      <c r="I1708" s="103">
        <v>26.12</v>
      </c>
      <c r="J1708" s="103"/>
      <c r="K1708" s="29">
        <v>26.12</v>
      </c>
    </row>
    <row r="1709" spans="1:11" ht="45.95" customHeight="1">
      <c r="A1709" s="26" t="s">
        <v>1303</v>
      </c>
      <c r="B1709" s="100" t="s">
        <v>1304</v>
      </c>
      <c r="C1709" s="100"/>
      <c r="D1709" s="101" t="s">
        <v>21</v>
      </c>
      <c r="E1709" s="101"/>
      <c r="F1709" s="26" t="s">
        <v>216</v>
      </c>
      <c r="G1709" s="102">
        <v>1</v>
      </c>
      <c r="H1709" s="102"/>
      <c r="I1709" s="103">
        <v>6.9</v>
      </c>
      <c r="J1709" s="103"/>
      <c r="K1709" s="29">
        <v>6.9</v>
      </c>
    </row>
    <row r="1710" spans="1:11" ht="45.95" customHeight="1">
      <c r="A1710" s="26" t="s">
        <v>1306</v>
      </c>
      <c r="B1710" s="100" t="s">
        <v>1307</v>
      </c>
      <c r="C1710" s="100"/>
      <c r="D1710" s="101" t="s">
        <v>21</v>
      </c>
      <c r="E1710" s="101"/>
      <c r="F1710" s="26" t="s">
        <v>216</v>
      </c>
      <c r="G1710" s="102">
        <v>1</v>
      </c>
      <c r="H1710" s="102"/>
      <c r="I1710" s="103">
        <v>32.65</v>
      </c>
      <c r="J1710" s="103"/>
      <c r="K1710" s="29">
        <v>32.65</v>
      </c>
    </row>
    <row r="1711" spans="1:11" ht="45.95" customHeight="1">
      <c r="A1711" s="26" t="s">
        <v>1308</v>
      </c>
      <c r="B1711" s="100" t="s">
        <v>1309</v>
      </c>
      <c r="C1711" s="100"/>
      <c r="D1711" s="101" t="s">
        <v>21</v>
      </c>
      <c r="E1711" s="101"/>
      <c r="F1711" s="26" t="s">
        <v>216</v>
      </c>
      <c r="G1711" s="102">
        <v>1</v>
      </c>
      <c r="H1711" s="102"/>
      <c r="I1711" s="103">
        <v>53.9</v>
      </c>
      <c r="J1711" s="103"/>
      <c r="K1711" s="29">
        <v>53.9</v>
      </c>
    </row>
    <row r="1712" spans="1:11" ht="15" customHeight="1">
      <c r="A1712" s="4"/>
      <c r="B1712" s="4"/>
      <c r="C1712" s="4"/>
      <c r="D1712" s="4"/>
      <c r="E1712" s="4"/>
      <c r="F1712" s="4"/>
      <c r="G1712" s="95" t="s">
        <v>443</v>
      </c>
      <c r="H1712" s="95"/>
      <c r="I1712" s="95"/>
      <c r="J1712" s="95"/>
      <c r="K1712" s="30">
        <v>119.57</v>
      </c>
    </row>
    <row r="1713" spans="1:11" ht="15" customHeight="1">
      <c r="A1713" s="4"/>
      <c r="B1713" s="4"/>
      <c r="C1713" s="4"/>
      <c r="D1713" s="4"/>
      <c r="E1713" s="4"/>
      <c r="F1713" s="4"/>
      <c r="G1713" s="96" t="s">
        <v>444</v>
      </c>
      <c r="H1713" s="96"/>
      <c r="I1713" s="96"/>
      <c r="J1713" s="96"/>
      <c r="K1713" s="9">
        <v>146.52000000000001</v>
      </c>
    </row>
    <row r="1714" spans="1:11" ht="9.9499999999999993" customHeight="1">
      <c r="A1714" s="4"/>
      <c r="B1714" s="4"/>
      <c r="C1714" s="4"/>
      <c r="D1714" s="4"/>
      <c r="E1714" s="4"/>
      <c r="F1714" s="4"/>
      <c r="G1714" s="92"/>
      <c r="H1714" s="92"/>
      <c r="I1714" s="92"/>
      <c r="J1714" s="92"/>
      <c r="K1714" s="92"/>
    </row>
    <row r="1715" spans="1:11" ht="27" customHeight="1">
      <c r="A1715" s="93" t="s">
        <v>1310</v>
      </c>
      <c r="B1715" s="93"/>
      <c r="C1715" s="93"/>
      <c r="D1715" s="93"/>
      <c r="E1715" s="93"/>
      <c r="F1715" s="93"/>
      <c r="G1715" s="93"/>
      <c r="H1715" s="93"/>
      <c r="I1715" s="93"/>
      <c r="J1715" s="93"/>
      <c r="K1715" s="93"/>
    </row>
    <row r="1716" spans="1:11" ht="15" customHeight="1">
      <c r="A1716" s="94" t="s">
        <v>613</v>
      </c>
      <c r="B1716" s="94"/>
      <c r="C1716" s="94"/>
      <c r="D1716" s="99" t="s">
        <v>419</v>
      </c>
      <c r="E1716" s="99"/>
      <c r="F1716" s="25" t="s">
        <v>420</v>
      </c>
      <c r="G1716" s="99" t="s">
        <v>421</v>
      </c>
      <c r="H1716" s="99"/>
      <c r="I1716" s="99" t="s">
        <v>422</v>
      </c>
      <c r="J1716" s="99"/>
      <c r="K1716" s="25" t="s">
        <v>423</v>
      </c>
    </row>
    <row r="1717" spans="1:11" ht="54.95" customHeight="1">
      <c r="A1717" s="26" t="s">
        <v>1311</v>
      </c>
      <c r="B1717" s="100" t="s">
        <v>1312</v>
      </c>
      <c r="C1717" s="100"/>
      <c r="D1717" s="101" t="s">
        <v>21</v>
      </c>
      <c r="E1717" s="101"/>
      <c r="F1717" s="26" t="s">
        <v>38</v>
      </c>
      <c r="G1717" s="102">
        <v>5.5999999999999999E-5</v>
      </c>
      <c r="H1717" s="102"/>
      <c r="I1717" s="103">
        <v>466463.38</v>
      </c>
      <c r="J1717" s="103"/>
      <c r="K1717" s="29">
        <v>26.121949279999999</v>
      </c>
    </row>
    <row r="1718" spans="1:11" ht="15" customHeight="1">
      <c r="A1718" s="4"/>
      <c r="B1718" s="4"/>
      <c r="C1718" s="4"/>
      <c r="D1718" s="4"/>
      <c r="E1718" s="4"/>
      <c r="F1718" s="4"/>
      <c r="G1718" s="95" t="s">
        <v>617</v>
      </c>
      <c r="H1718" s="95"/>
      <c r="I1718" s="95"/>
      <c r="J1718" s="95"/>
      <c r="K1718" s="30">
        <v>26.12</v>
      </c>
    </row>
    <row r="1719" spans="1:11" ht="15" customHeight="1">
      <c r="A1719" s="4"/>
      <c r="B1719" s="4"/>
      <c r="C1719" s="4"/>
      <c r="D1719" s="4"/>
      <c r="E1719" s="4"/>
      <c r="F1719" s="4"/>
      <c r="G1719" s="96" t="s">
        <v>444</v>
      </c>
      <c r="H1719" s="96"/>
      <c r="I1719" s="96"/>
      <c r="J1719" s="96"/>
      <c r="K1719" s="9">
        <v>26.12</v>
      </c>
    </row>
    <row r="1720" spans="1:11" ht="9.9499999999999993" customHeight="1">
      <c r="A1720" s="4"/>
      <c r="B1720" s="4"/>
      <c r="C1720" s="4"/>
      <c r="D1720" s="4"/>
      <c r="E1720" s="4"/>
      <c r="F1720" s="4"/>
      <c r="G1720" s="92"/>
      <c r="H1720" s="92"/>
      <c r="I1720" s="92"/>
      <c r="J1720" s="92"/>
      <c r="K1720" s="92"/>
    </row>
    <row r="1721" spans="1:11" ht="20.100000000000001" customHeight="1">
      <c r="A1721" s="93" t="s">
        <v>1313</v>
      </c>
      <c r="B1721" s="93"/>
      <c r="C1721" s="93"/>
      <c r="D1721" s="93"/>
      <c r="E1721" s="93"/>
      <c r="F1721" s="93"/>
      <c r="G1721" s="93"/>
      <c r="H1721" s="93"/>
      <c r="I1721" s="93"/>
      <c r="J1721" s="93"/>
      <c r="K1721" s="93"/>
    </row>
    <row r="1722" spans="1:11" ht="15" customHeight="1">
      <c r="A1722" s="94" t="s">
        <v>613</v>
      </c>
      <c r="B1722" s="94"/>
      <c r="C1722" s="94"/>
      <c r="D1722" s="99" t="s">
        <v>419</v>
      </c>
      <c r="E1722" s="99"/>
      <c r="F1722" s="25" t="s">
        <v>420</v>
      </c>
      <c r="G1722" s="99" t="s">
        <v>421</v>
      </c>
      <c r="H1722" s="99"/>
      <c r="I1722" s="99" t="s">
        <v>422</v>
      </c>
      <c r="J1722" s="99"/>
      <c r="K1722" s="25" t="s">
        <v>423</v>
      </c>
    </row>
    <row r="1723" spans="1:11" ht="54.95" customHeight="1">
      <c r="A1723" s="26" t="s">
        <v>1311</v>
      </c>
      <c r="B1723" s="100" t="s">
        <v>1312</v>
      </c>
      <c r="C1723" s="100"/>
      <c r="D1723" s="101" t="s">
        <v>21</v>
      </c>
      <c r="E1723" s="101"/>
      <c r="F1723" s="26" t="s">
        <v>38</v>
      </c>
      <c r="G1723" s="102">
        <v>1.4800000000000001E-5</v>
      </c>
      <c r="H1723" s="102"/>
      <c r="I1723" s="103">
        <v>466463.38</v>
      </c>
      <c r="J1723" s="103"/>
      <c r="K1723" s="29">
        <v>6.9036580240000003</v>
      </c>
    </row>
    <row r="1724" spans="1:11" ht="15" customHeight="1">
      <c r="A1724" s="4"/>
      <c r="B1724" s="4"/>
      <c r="C1724" s="4"/>
      <c r="D1724" s="4"/>
      <c r="E1724" s="4"/>
      <c r="F1724" s="4"/>
      <c r="G1724" s="95" t="s">
        <v>617</v>
      </c>
      <c r="H1724" s="95"/>
      <c r="I1724" s="95"/>
      <c r="J1724" s="95"/>
      <c r="K1724" s="30">
        <v>6.9</v>
      </c>
    </row>
    <row r="1725" spans="1:11" ht="15" customHeight="1">
      <c r="A1725" s="4"/>
      <c r="B1725" s="4"/>
      <c r="C1725" s="4"/>
      <c r="D1725" s="4"/>
      <c r="E1725" s="4"/>
      <c r="F1725" s="4"/>
      <c r="G1725" s="96" t="s">
        <v>444</v>
      </c>
      <c r="H1725" s="96"/>
      <c r="I1725" s="96"/>
      <c r="J1725" s="96"/>
      <c r="K1725" s="9">
        <v>6.9</v>
      </c>
    </row>
    <row r="1726" spans="1:11" ht="9.9499999999999993" customHeight="1">
      <c r="A1726" s="4"/>
      <c r="B1726" s="4"/>
      <c r="C1726" s="4"/>
      <c r="D1726" s="4"/>
      <c r="E1726" s="4"/>
      <c r="F1726" s="4"/>
      <c r="G1726" s="92"/>
      <c r="H1726" s="92"/>
      <c r="I1726" s="92"/>
      <c r="J1726" s="92"/>
      <c r="K1726" s="92"/>
    </row>
    <row r="1727" spans="1:11" ht="27" customHeight="1">
      <c r="A1727" s="93" t="s">
        <v>1314</v>
      </c>
      <c r="B1727" s="93"/>
      <c r="C1727" s="93"/>
      <c r="D1727" s="93"/>
      <c r="E1727" s="93"/>
      <c r="F1727" s="93"/>
      <c r="G1727" s="93"/>
      <c r="H1727" s="93"/>
      <c r="I1727" s="93"/>
      <c r="J1727" s="93"/>
      <c r="K1727" s="93"/>
    </row>
    <row r="1728" spans="1:11" ht="15" customHeight="1">
      <c r="A1728" s="94" t="s">
        <v>613</v>
      </c>
      <c r="B1728" s="94"/>
      <c r="C1728" s="94"/>
      <c r="D1728" s="99" t="s">
        <v>419</v>
      </c>
      <c r="E1728" s="99"/>
      <c r="F1728" s="25" t="s">
        <v>420</v>
      </c>
      <c r="G1728" s="99" t="s">
        <v>421</v>
      </c>
      <c r="H1728" s="99"/>
      <c r="I1728" s="99" t="s">
        <v>422</v>
      </c>
      <c r="J1728" s="99"/>
      <c r="K1728" s="25" t="s">
        <v>423</v>
      </c>
    </row>
    <row r="1729" spans="1:11" ht="54.95" customHeight="1">
      <c r="A1729" s="26" t="s">
        <v>1311</v>
      </c>
      <c r="B1729" s="100" t="s">
        <v>1312</v>
      </c>
      <c r="C1729" s="100"/>
      <c r="D1729" s="101" t="s">
        <v>21</v>
      </c>
      <c r="E1729" s="101"/>
      <c r="F1729" s="26" t="s">
        <v>38</v>
      </c>
      <c r="G1729" s="102">
        <v>6.9999999999999994E-5</v>
      </c>
      <c r="H1729" s="102"/>
      <c r="I1729" s="103">
        <v>466463.38</v>
      </c>
      <c r="J1729" s="103"/>
      <c r="K1729" s="29">
        <v>32.652436600000001</v>
      </c>
    </row>
    <row r="1730" spans="1:11" ht="15" customHeight="1">
      <c r="A1730" s="4"/>
      <c r="B1730" s="4"/>
      <c r="C1730" s="4"/>
      <c r="D1730" s="4"/>
      <c r="E1730" s="4"/>
      <c r="F1730" s="4"/>
      <c r="G1730" s="95" t="s">
        <v>617</v>
      </c>
      <c r="H1730" s="95"/>
      <c r="I1730" s="95"/>
      <c r="J1730" s="95"/>
      <c r="K1730" s="30">
        <v>32.65</v>
      </c>
    </row>
    <row r="1731" spans="1:11" ht="15" customHeight="1">
      <c r="A1731" s="4"/>
      <c r="B1731" s="4"/>
      <c r="C1731" s="4"/>
      <c r="D1731" s="4"/>
      <c r="E1731" s="4"/>
      <c r="F1731" s="4"/>
      <c r="G1731" s="96" t="s">
        <v>444</v>
      </c>
      <c r="H1731" s="96"/>
      <c r="I1731" s="96"/>
      <c r="J1731" s="96"/>
      <c r="K1731" s="9">
        <v>32.65</v>
      </c>
    </row>
    <row r="1732" spans="1:11" ht="9.9499999999999993" customHeight="1">
      <c r="A1732" s="4"/>
      <c r="B1732" s="4"/>
      <c r="C1732" s="4"/>
      <c r="D1732" s="4"/>
      <c r="E1732" s="4"/>
      <c r="F1732" s="4"/>
      <c r="G1732" s="92"/>
      <c r="H1732" s="92"/>
      <c r="I1732" s="92"/>
      <c r="J1732" s="92"/>
      <c r="K1732" s="92"/>
    </row>
    <row r="1733" spans="1:11" ht="27" customHeight="1">
      <c r="A1733" s="93" t="s">
        <v>1315</v>
      </c>
      <c r="B1733" s="93"/>
      <c r="C1733" s="93"/>
      <c r="D1733" s="93"/>
      <c r="E1733" s="93"/>
      <c r="F1733" s="93"/>
      <c r="G1733" s="93"/>
      <c r="H1733" s="93"/>
      <c r="I1733" s="93"/>
      <c r="J1733" s="93"/>
      <c r="K1733" s="93"/>
    </row>
    <row r="1734" spans="1:11" ht="15" customHeight="1">
      <c r="A1734" s="94" t="s">
        <v>418</v>
      </c>
      <c r="B1734" s="94"/>
      <c r="C1734" s="94"/>
      <c r="D1734" s="99" t="s">
        <v>419</v>
      </c>
      <c r="E1734" s="99"/>
      <c r="F1734" s="25" t="s">
        <v>420</v>
      </c>
      <c r="G1734" s="99" t="s">
        <v>421</v>
      </c>
      <c r="H1734" s="99"/>
      <c r="I1734" s="99" t="s">
        <v>422</v>
      </c>
      <c r="J1734" s="99"/>
      <c r="K1734" s="25" t="s">
        <v>423</v>
      </c>
    </row>
    <row r="1735" spans="1:11" ht="21" customHeight="1">
      <c r="A1735" s="26" t="s">
        <v>865</v>
      </c>
      <c r="B1735" s="100" t="s">
        <v>866</v>
      </c>
      <c r="C1735" s="100"/>
      <c r="D1735" s="101" t="s">
        <v>21</v>
      </c>
      <c r="E1735" s="101"/>
      <c r="F1735" s="26" t="s">
        <v>530</v>
      </c>
      <c r="G1735" s="102">
        <v>8.5299999999999994</v>
      </c>
      <c r="H1735" s="102"/>
      <c r="I1735" s="103">
        <v>6.32</v>
      </c>
      <c r="J1735" s="103"/>
      <c r="K1735" s="29">
        <v>53.909599999999998</v>
      </c>
    </row>
    <row r="1736" spans="1:11" ht="15" customHeight="1">
      <c r="A1736" s="4"/>
      <c r="B1736" s="4"/>
      <c r="C1736" s="4"/>
      <c r="D1736" s="4"/>
      <c r="E1736" s="4"/>
      <c r="F1736" s="4"/>
      <c r="G1736" s="95" t="s">
        <v>433</v>
      </c>
      <c r="H1736" s="95"/>
      <c r="I1736" s="95"/>
      <c r="J1736" s="95"/>
      <c r="K1736" s="30">
        <v>53.91</v>
      </c>
    </row>
    <row r="1737" spans="1:11" ht="15" customHeight="1">
      <c r="A1737" s="4"/>
      <c r="B1737" s="4"/>
      <c r="C1737" s="4"/>
      <c r="D1737" s="4"/>
      <c r="E1737" s="4"/>
      <c r="F1737" s="4"/>
      <c r="G1737" s="96" t="s">
        <v>444</v>
      </c>
      <c r="H1737" s="96"/>
      <c r="I1737" s="96"/>
      <c r="J1737" s="96"/>
      <c r="K1737" s="9">
        <v>53.9</v>
      </c>
    </row>
    <row r="1738" spans="1:11" ht="9.9499999999999993" customHeight="1">
      <c r="A1738" s="4"/>
      <c r="B1738" s="4"/>
      <c r="C1738" s="4"/>
      <c r="D1738" s="4"/>
      <c r="E1738" s="4"/>
      <c r="F1738" s="4"/>
      <c r="G1738" s="92"/>
      <c r="H1738" s="92"/>
      <c r="I1738" s="92"/>
      <c r="J1738" s="92"/>
      <c r="K1738" s="92"/>
    </row>
    <row r="1739" spans="1:11" ht="20.100000000000001" customHeight="1">
      <c r="A1739" s="93" t="s">
        <v>1316</v>
      </c>
      <c r="B1739" s="93"/>
      <c r="C1739" s="93"/>
      <c r="D1739" s="93"/>
      <c r="E1739" s="93"/>
      <c r="F1739" s="93"/>
      <c r="G1739" s="93"/>
      <c r="H1739" s="93"/>
      <c r="I1739" s="93"/>
      <c r="J1739" s="93"/>
      <c r="K1739" s="93"/>
    </row>
    <row r="1740" spans="1:11" ht="15" customHeight="1">
      <c r="A1740" s="94" t="s">
        <v>434</v>
      </c>
      <c r="B1740" s="94"/>
      <c r="C1740" s="94"/>
      <c r="D1740" s="99" t="s">
        <v>419</v>
      </c>
      <c r="E1740" s="99"/>
      <c r="F1740" s="25" t="s">
        <v>420</v>
      </c>
      <c r="G1740" s="99" t="s">
        <v>421</v>
      </c>
      <c r="H1740" s="99"/>
      <c r="I1740" s="99" t="s">
        <v>422</v>
      </c>
      <c r="J1740" s="99"/>
      <c r="K1740" s="25" t="s">
        <v>423</v>
      </c>
    </row>
    <row r="1741" spans="1:11" ht="21" customHeight="1">
      <c r="A1741" s="26" t="s">
        <v>1317</v>
      </c>
      <c r="B1741" s="100" t="s">
        <v>1318</v>
      </c>
      <c r="C1741" s="100"/>
      <c r="D1741" s="101" t="s">
        <v>21</v>
      </c>
      <c r="E1741" s="101"/>
      <c r="F1741" s="26" t="s">
        <v>216</v>
      </c>
      <c r="G1741" s="102">
        <v>1</v>
      </c>
      <c r="H1741" s="102"/>
      <c r="I1741" s="103">
        <v>24.51</v>
      </c>
      <c r="J1741" s="103"/>
      <c r="K1741" s="29">
        <v>24.51</v>
      </c>
    </row>
    <row r="1742" spans="1:11" ht="18" customHeight="1">
      <c r="A1742" s="4"/>
      <c r="B1742" s="4"/>
      <c r="C1742" s="4"/>
      <c r="D1742" s="4"/>
      <c r="E1742" s="4"/>
      <c r="F1742" s="4"/>
      <c r="G1742" s="95" t="s">
        <v>439</v>
      </c>
      <c r="H1742" s="95"/>
      <c r="I1742" s="95"/>
      <c r="J1742" s="95"/>
      <c r="K1742" s="30">
        <v>24.51</v>
      </c>
    </row>
    <row r="1743" spans="1:11" ht="15" customHeight="1">
      <c r="A1743" s="94" t="s">
        <v>440</v>
      </c>
      <c r="B1743" s="94"/>
      <c r="C1743" s="94"/>
      <c r="D1743" s="99" t="s">
        <v>419</v>
      </c>
      <c r="E1743" s="99"/>
      <c r="F1743" s="25" t="s">
        <v>420</v>
      </c>
      <c r="G1743" s="99" t="s">
        <v>421</v>
      </c>
      <c r="H1743" s="99"/>
      <c r="I1743" s="99" t="s">
        <v>422</v>
      </c>
      <c r="J1743" s="99"/>
      <c r="K1743" s="25" t="s">
        <v>423</v>
      </c>
    </row>
    <row r="1744" spans="1:11" ht="38.1" customHeight="1">
      <c r="A1744" s="26" t="s">
        <v>1319</v>
      </c>
      <c r="B1744" s="100" t="s">
        <v>1320</v>
      </c>
      <c r="C1744" s="100"/>
      <c r="D1744" s="101" t="s">
        <v>21</v>
      </c>
      <c r="E1744" s="101"/>
      <c r="F1744" s="26" t="s">
        <v>216</v>
      </c>
      <c r="G1744" s="102">
        <v>1</v>
      </c>
      <c r="H1744" s="102"/>
      <c r="I1744" s="103">
        <v>44.13</v>
      </c>
      <c r="J1744" s="103"/>
      <c r="K1744" s="29">
        <v>44.13</v>
      </c>
    </row>
    <row r="1745" spans="1:11" ht="29.1" customHeight="1">
      <c r="A1745" s="26" t="s">
        <v>1321</v>
      </c>
      <c r="B1745" s="100" t="s">
        <v>1322</v>
      </c>
      <c r="C1745" s="100"/>
      <c r="D1745" s="101" t="s">
        <v>21</v>
      </c>
      <c r="E1745" s="101"/>
      <c r="F1745" s="26" t="s">
        <v>216</v>
      </c>
      <c r="G1745" s="102">
        <v>1</v>
      </c>
      <c r="H1745" s="102"/>
      <c r="I1745" s="103">
        <v>11.84</v>
      </c>
      <c r="J1745" s="103"/>
      <c r="K1745" s="29">
        <v>11.84</v>
      </c>
    </row>
    <row r="1746" spans="1:11" ht="15" customHeight="1">
      <c r="A1746" s="4"/>
      <c r="B1746" s="4"/>
      <c r="C1746" s="4"/>
      <c r="D1746" s="4"/>
      <c r="E1746" s="4"/>
      <c r="F1746" s="4"/>
      <c r="G1746" s="95" t="s">
        <v>443</v>
      </c>
      <c r="H1746" s="95"/>
      <c r="I1746" s="95"/>
      <c r="J1746" s="95"/>
      <c r="K1746" s="30">
        <v>55.97</v>
      </c>
    </row>
    <row r="1747" spans="1:11" ht="15" customHeight="1">
      <c r="A1747" s="4"/>
      <c r="B1747" s="4"/>
      <c r="C1747" s="4"/>
      <c r="D1747" s="4"/>
      <c r="E1747" s="4"/>
      <c r="F1747" s="4"/>
      <c r="G1747" s="96" t="s">
        <v>444</v>
      </c>
      <c r="H1747" s="96"/>
      <c r="I1747" s="96"/>
      <c r="J1747" s="96"/>
      <c r="K1747" s="9">
        <v>80.48</v>
      </c>
    </row>
    <row r="1748" spans="1:11" ht="9.9499999999999993" customHeight="1">
      <c r="A1748" s="4"/>
      <c r="B1748" s="4"/>
      <c r="C1748" s="4"/>
      <c r="D1748" s="4"/>
      <c r="E1748" s="4"/>
      <c r="F1748" s="4"/>
      <c r="G1748" s="92"/>
      <c r="H1748" s="92"/>
      <c r="I1748" s="92"/>
      <c r="J1748" s="92"/>
      <c r="K1748" s="92"/>
    </row>
    <row r="1749" spans="1:11" ht="20.100000000000001" customHeight="1">
      <c r="A1749" s="93" t="s">
        <v>1323</v>
      </c>
      <c r="B1749" s="93"/>
      <c r="C1749" s="93"/>
      <c r="D1749" s="93"/>
      <c r="E1749" s="93"/>
      <c r="F1749" s="93"/>
      <c r="G1749" s="93"/>
      <c r="H1749" s="93"/>
      <c r="I1749" s="93"/>
      <c r="J1749" s="93"/>
      <c r="K1749" s="93"/>
    </row>
    <row r="1750" spans="1:11" ht="15" customHeight="1">
      <c r="A1750" s="94" t="s">
        <v>434</v>
      </c>
      <c r="B1750" s="94"/>
      <c r="C1750" s="94"/>
      <c r="D1750" s="99" t="s">
        <v>419</v>
      </c>
      <c r="E1750" s="99"/>
      <c r="F1750" s="25" t="s">
        <v>420</v>
      </c>
      <c r="G1750" s="99" t="s">
        <v>421</v>
      </c>
      <c r="H1750" s="99"/>
      <c r="I1750" s="99" t="s">
        <v>422</v>
      </c>
      <c r="J1750" s="99"/>
      <c r="K1750" s="25" t="s">
        <v>423</v>
      </c>
    </row>
    <row r="1751" spans="1:11" ht="21" customHeight="1">
      <c r="A1751" s="26" t="s">
        <v>1317</v>
      </c>
      <c r="B1751" s="100" t="s">
        <v>1318</v>
      </c>
      <c r="C1751" s="100"/>
      <c r="D1751" s="101" t="s">
        <v>21</v>
      </c>
      <c r="E1751" s="101"/>
      <c r="F1751" s="26" t="s">
        <v>216</v>
      </c>
      <c r="G1751" s="102">
        <v>1</v>
      </c>
      <c r="H1751" s="102"/>
      <c r="I1751" s="103">
        <v>24.51</v>
      </c>
      <c r="J1751" s="103"/>
      <c r="K1751" s="29">
        <v>24.51</v>
      </c>
    </row>
    <row r="1752" spans="1:11" ht="18" customHeight="1">
      <c r="A1752" s="4"/>
      <c r="B1752" s="4"/>
      <c r="C1752" s="4"/>
      <c r="D1752" s="4"/>
      <c r="E1752" s="4"/>
      <c r="F1752" s="4"/>
      <c r="G1752" s="95" t="s">
        <v>439</v>
      </c>
      <c r="H1752" s="95"/>
      <c r="I1752" s="95"/>
      <c r="J1752" s="95"/>
      <c r="K1752" s="30">
        <v>24.51</v>
      </c>
    </row>
    <row r="1753" spans="1:11" ht="15" customHeight="1">
      <c r="A1753" s="94" t="s">
        <v>440</v>
      </c>
      <c r="B1753" s="94"/>
      <c r="C1753" s="94"/>
      <c r="D1753" s="99" t="s">
        <v>419</v>
      </c>
      <c r="E1753" s="99"/>
      <c r="F1753" s="25" t="s">
        <v>420</v>
      </c>
      <c r="G1753" s="99" t="s">
        <v>421</v>
      </c>
      <c r="H1753" s="99"/>
      <c r="I1753" s="99" t="s">
        <v>422</v>
      </c>
      <c r="J1753" s="99"/>
      <c r="K1753" s="25" t="s">
        <v>423</v>
      </c>
    </row>
    <row r="1754" spans="1:11" ht="38.1" customHeight="1">
      <c r="A1754" s="26" t="s">
        <v>1319</v>
      </c>
      <c r="B1754" s="100" t="s">
        <v>1320</v>
      </c>
      <c r="C1754" s="100"/>
      <c r="D1754" s="101" t="s">
        <v>21</v>
      </c>
      <c r="E1754" s="101"/>
      <c r="F1754" s="26" t="s">
        <v>216</v>
      </c>
      <c r="G1754" s="102">
        <v>1</v>
      </c>
      <c r="H1754" s="102"/>
      <c r="I1754" s="103">
        <v>44.13</v>
      </c>
      <c r="J1754" s="103"/>
      <c r="K1754" s="29">
        <v>44.13</v>
      </c>
    </row>
    <row r="1755" spans="1:11" ht="29.1" customHeight="1">
      <c r="A1755" s="26" t="s">
        <v>1321</v>
      </c>
      <c r="B1755" s="100" t="s">
        <v>1322</v>
      </c>
      <c r="C1755" s="100"/>
      <c r="D1755" s="101" t="s">
        <v>21</v>
      </c>
      <c r="E1755" s="101"/>
      <c r="F1755" s="26" t="s">
        <v>216</v>
      </c>
      <c r="G1755" s="102">
        <v>1</v>
      </c>
      <c r="H1755" s="102"/>
      <c r="I1755" s="103">
        <v>11.84</v>
      </c>
      <c r="J1755" s="103"/>
      <c r="K1755" s="29">
        <v>11.84</v>
      </c>
    </row>
    <row r="1756" spans="1:11" ht="38.1" customHeight="1">
      <c r="A1756" s="26" t="s">
        <v>1324</v>
      </c>
      <c r="B1756" s="100" t="s">
        <v>1325</v>
      </c>
      <c r="C1756" s="100"/>
      <c r="D1756" s="101" t="s">
        <v>21</v>
      </c>
      <c r="E1756" s="101"/>
      <c r="F1756" s="26" t="s">
        <v>216</v>
      </c>
      <c r="G1756" s="102">
        <v>1</v>
      </c>
      <c r="H1756" s="102"/>
      <c r="I1756" s="103">
        <v>55.22</v>
      </c>
      <c r="J1756" s="103"/>
      <c r="K1756" s="29">
        <v>55.22</v>
      </c>
    </row>
    <row r="1757" spans="1:11" ht="38.1" customHeight="1">
      <c r="A1757" s="26" t="s">
        <v>1326</v>
      </c>
      <c r="B1757" s="100" t="s">
        <v>1327</v>
      </c>
      <c r="C1757" s="100"/>
      <c r="D1757" s="101" t="s">
        <v>21</v>
      </c>
      <c r="E1757" s="101"/>
      <c r="F1757" s="26" t="s">
        <v>216</v>
      </c>
      <c r="G1757" s="102">
        <v>1</v>
      </c>
      <c r="H1757" s="102"/>
      <c r="I1757" s="103">
        <v>67.430000000000007</v>
      </c>
      <c r="J1757" s="103"/>
      <c r="K1757" s="29">
        <v>67.430000000000007</v>
      </c>
    </row>
    <row r="1758" spans="1:11" ht="15" customHeight="1">
      <c r="A1758" s="4"/>
      <c r="B1758" s="4"/>
      <c r="C1758" s="4"/>
      <c r="D1758" s="4"/>
      <c r="E1758" s="4"/>
      <c r="F1758" s="4"/>
      <c r="G1758" s="95" t="s">
        <v>443</v>
      </c>
      <c r="H1758" s="95"/>
      <c r="I1758" s="95"/>
      <c r="J1758" s="95"/>
      <c r="K1758" s="30">
        <v>178.62</v>
      </c>
    </row>
    <row r="1759" spans="1:11" ht="15" customHeight="1">
      <c r="A1759" s="4"/>
      <c r="B1759" s="4"/>
      <c r="C1759" s="4"/>
      <c r="D1759" s="4"/>
      <c r="E1759" s="4"/>
      <c r="F1759" s="4"/>
      <c r="G1759" s="96" t="s">
        <v>444</v>
      </c>
      <c r="H1759" s="96"/>
      <c r="I1759" s="96"/>
      <c r="J1759" s="96"/>
      <c r="K1759" s="9">
        <v>203.13</v>
      </c>
    </row>
    <row r="1760" spans="1:11" ht="9.9499999999999993" customHeight="1">
      <c r="A1760" s="4"/>
      <c r="B1760" s="4"/>
      <c r="C1760" s="4"/>
      <c r="D1760" s="4"/>
      <c r="E1760" s="4"/>
      <c r="F1760" s="4"/>
      <c r="G1760" s="92"/>
      <c r="H1760" s="92"/>
      <c r="I1760" s="92"/>
      <c r="J1760" s="92"/>
      <c r="K1760" s="92"/>
    </row>
    <row r="1761" spans="1:11" ht="20.100000000000001" customHeight="1">
      <c r="A1761" s="93" t="s">
        <v>1328</v>
      </c>
      <c r="B1761" s="93"/>
      <c r="C1761" s="93"/>
      <c r="D1761" s="93"/>
      <c r="E1761" s="93"/>
      <c r="F1761" s="93"/>
      <c r="G1761" s="93"/>
      <c r="H1761" s="93"/>
      <c r="I1761" s="93"/>
      <c r="J1761" s="93"/>
      <c r="K1761" s="93"/>
    </row>
    <row r="1762" spans="1:11" ht="15" customHeight="1">
      <c r="A1762" s="94" t="s">
        <v>613</v>
      </c>
      <c r="B1762" s="94"/>
      <c r="C1762" s="94"/>
      <c r="D1762" s="99" t="s">
        <v>419</v>
      </c>
      <c r="E1762" s="99"/>
      <c r="F1762" s="25" t="s">
        <v>420</v>
      </c>
      <c r="G1762" s="99" t="s">
        <v>421</v>
      </c>
      <c r="H1762" s="99"/>
      <c r="I1762" s="99" t="s">
        <v>422</v>
      </c>
      <c r="J1762" s="99"/>
      <c r="K1762" s="25" t="s">
        <v>423</v>
      </c>
    </row>
    <row r="1763" spans="1:11" ht="29.1" customHeight="1">
      <c r="A1763" s="26" t="s">
        <v>1329</v>
      </c>
      <c r="B1763" s="100" t="s">
        <v>1330</v>
      </c>
      <c r="C1763" s="100"/>
      <c r="D1763" s="101" t="s">
        <v>21</v>
      </c>
      <c r="E1763" s="101"/>
      <c r="F1763" s="26" t="s">
        <v>38</v>
      </c>
      <c r="G1763" s="102">
        <v>5.3300000000000001E-5</v>
      </c>
      <c r="H1763" s="102"/>
      <c r="I1763" s="103">
        <v>827982.79</v>
      </c>
      <c r="J1763" s="103"/>
      <c r="K1763" s="29">
        <v>44.131482707000004</v>
      </c>
    </row>
    <row r="1764" spans="1:11" ht="15" customHeight="1">
      <c r="A1764" s="4"/>
      <c r="B1764" s="4"/>
      <c r="C1764" s="4"/>
      <c r="D1764" s="4"/>
      <c r="E1764" s="4"/>
      <c r="F1764" s="4"/>
      <c r="G1764" s="95" t="s">
        <v>617</v>
      </c>
      <c r="H1764" s="95"/>
      <c r="I1764" s="95"/>
      <c r="J1764" s="95"/>
      <c r="K1764" s="30">
        <v>44.13</v>
      </c>
    </row>
    <row r="1765" spans="1:11" ht="15" customHeight="1">
      <c r="A1765" s="4"/>
      <c r="B1765" s="4"/>
      <c r="C1765" s="4"/>
      <c r="D1765" s="4"/>
      <c r="E1765" s="4"/>
      <c r="F1765" s="4"/>
      <c r="G1765" s="96" t="s">
        <v>444</v>
      </c>
      <c r="H1765" s="96"/>
      <c r="I1765" s="96"/>
      <c r="J1765" s="96"/>
      <c r="K1765" s="9">
        <v>44.13</v>
      </c>
    </row>
    <row r="1766" spans="1:11" ht="9.9499999999999993" customHeight="1">
      <c r="A1766" s="4"/>
      <c r="B1766" s="4"/>
      <c r="C1766" s="4"/>
      <c r="D1766" s="4"/>
      <c r="E1766" s="4"/>
      <c r="F1766" s="4"/>
      <c r="G1766" s="92"/>
      <c r="H1766" s="92"/>
      <c r="I1766" s="92"/>
      <c r="J1766" s="92"/>
      <c r="K1766" s="92"/>
    </row>
    <row r="1767" spans="1:11" ht="20.100000000000001" customHeight="1">
      <c r="A1767" s="93" t="s">
        <v>1331</v>
      </c>
      <c r="B1767" s="93"/>
      <c r="C1767" s="93"/>
      <c r="D1767" s="93"/>
      <c r="E1767" s="93"/>
      <c r="F1767" s="93"/>
      <c r="G1767" s="93"/>
      <c r="H1767" s="93"/>
      <c r="I1767" s="93"/>
      <c r="J1767" s="93"/>
      <c r="K1767" s="93"/>
    </row>
    <row r="1768" spans="1:11" ht="15" customHeight="1">
      <c r="A1768" s="94" t="s">
        <v>613</v>
      </c>
      <c r="B1768" s="94"/>
      <c r="C1768" s="94"/>
      <c r="D1768" s="99" t="s">
        <v>419</v>
      </c>
      <c r="E1768" s="99"/>
      <c r="F1768" s="25" t="s">
        <v>420</v>
      </c>
      <c r="G1768" s="99" t="s">
        <v>421</v>
      </c>
      <c r="H1768" s="99"/>
      <c r="I1768" s="99" t="s">
        <v>422</v>
      </c>
      <c r="J1768" s="99"/>
      <c r="K1768" s="25" t="s">
        <v>423</v>
      </c>
    </row>
    <row r="1769" spans="1:11" ht="29.1" customHeight="1">
      <c r="A1769" s="26" t="s">
        <v>1329</v>
      </c>
      <c r="B1769" s="100" t="s">
        <v>1330</v>
      </c>
      <c r="C1769" s="100"/>
      <c r="D1769" s="101" t="s">
        <v>21</v>
      </c>
      <c r="E1769" s="101"/>
      <c r="F1769" s="26" t="s">
        <v>38</v>
      </c>
      <c r="G1769" s="102">
        <v>1.43E-5</v>
      </c>
      <c r="H1769" s="102"/>
      <c r="I1769" s="103">
        <v>827982.79</v>
      </c>
      <c r="J1769" s="103"/>
      <c r="K1769" s="29">
        <v>11.840153897</v>
      </c>
    </row>
    <row r="1770" spans="1:11" ht="15" customHeight="1">
      <c r="A1770" s="4"/>
      <c r="B1770" s="4"/>
      <c r="C1770" s="4"/>
      <c r="D1770" s="4"/>
      <c r="E1770" s="4"/>
      <c r="F1770" s="4"/>
      <c r="G1770" s="95" t="s">
        <v>617</v>
      </c>
      <c r="H1770" s="95"/>
      <c r="I1770" s="95"/>
      <c r="J1770" s="95"/>
      <c r="K1770" s="30">
        <v>11.84</v>
      </c>
    </row>
    <row r="1771" spans="1:11" ht="15" customHeight="1">
      <c r="A1771" s="4"/>
      <c r="B1771" s="4"/>
      <c r="C1771" s="4"/>
      <c r="D1771" s="4"/>
      <c r="E1771" s="4"/>
      <c r="F1771" s="4"/>
      <c r="G1771" s="96" t="s">
        <v>444</v>
      </c>
      <c r="H1771" s="96"/>
      <c r="I1771" s="96"/>
      <c r="J1771" s="96"/>
      <c r="K1771" s="9">
        <v>11.84</v>
      </c>
    </row>
    <row r="1772" spans="1:11" ht="9.9499999999999993" customHeight="1">
      <c r="A1772" s="4"/>
      <c r="B1772" s="4"/>
      <c r="C1772" s="4"/>
      <c r="D1772" s="4"/>
      <c r="E1772" s="4"/>
      <c r="F1772" s="4"/>
      <c r="G1772" s="92"/>
      <c r="H1772" s="92"/>
      <c r="I1772" s="92"/>
      <c r="J1772" s="92"/>
      <c r="K1772" s="92"/>
    </row>
    <row r="1773" spans="1:11" ht="20.100000000000001" customHeight="1">
      <c r="A1773" s="93" t="s">
        <v>1332</v>
      </c>
      <c r="B1773" s="93"/>
      <c r="C1773" s="93"/>
      <c r="D1773" s="93"/>
      <c r="E1773" s="93"/>
      <c r="F1773" s="93"/>
      <c r="G1773" s="93"/>
      <c r="H1773" s="93"/>
      <c r="I1773" s="93"/>
      <c r="J1773" s="93"/>
      <c r="K1773" s="93"/>
    </row>
    <row r="1774" spans="1:11" ht="15" customHeight="1">
      <c r="A1774" s="94" t="s">
        <v>613</v>
      </c>
      <c r="B1774" s="94"/>
      <c r="C1774" s="94"/>
      <c r="D1774" s="99" t="s">
        <v>419</v>
      </c>
      <c r="E1774" s="99"/>
      <c r="F1774" s="25" t="s">
        <v>420</v>
      </c>
      <c r="G1774" s="99" t="s">
        <v>421</v>
      </c>
      <c r="H1774" s="99"/>
      <c r="I1774" s="99" t="s">
        <v>422</v>
      </c>
      <c r="J1774" s="99"/>
      <c r="K1774" s="25" t="s">
        <v>423</v>
      </c>
    </row>
    <row r="1775" spans="1:11" ht="29.1" customHeight="1">
      <c r="A1775" s="26" t="s">
        <v>1329</v>
      </c>
      <c r="B1775" s="100" t="s">
        <v>1330</v>
      </c>
      <c r="C1775" s="100"/>
      <c r="D1775" s="101" t="s">
        <v>21</v>
      </c>
      <c r="E1775" s="101"/>
      <c r="F1775" s="26" t="s">
        <v>38</v>
      </c>
      <c r="G1775" s="102">
        <v>6.6699999999999995E-5</v>
      </c>
      <c r="H1775" s="102"/>
      <c r="I1775" s="103">
        <v>827982.79</v>
      </c>
      <c r="J1775" s="103"/>
      <c r="K1775" s="29">
        <v>55.226452092999999</v>
      </c>
    </row>
    <row r="1776" spans="1:11" ht="15" customHeight="1">
      <c r="A1776" s="4"/>
      <c r="B1776" s="4"/>
      <c r="C1776" s="4"/>
      <c r="D1776" s="4"/>
      <c r="E1776" s="4"/>
      <c r="F1776" s="4"/>
      <c r="G1776" s="95" t="s">
        <v>617</v>
      </c>
      <c r="H1776" s="95"/>
      <c r="I1776" s="95"/>
      <c r="J1776" s="95"/>
      <c r="K1776" s="30">
        <v>55.23</v>
      </c>
    </row>
    <row r="1777" spans="1:11" ht="15" customHeight="1">
      <c r="A1777" s="4"/>
      <c r="B1777" s="4"/>
      <c r="C1777" s="4"/>
      <c r="D1777" s="4"/>
      <c r="E1777" s="4"/>
      <c r="F1777" s="4"/>
      <c r="G1777" s="96" t="s">
        <v>444</v>
      </c>
      <c r="H1777" s="96"/>
      <c r="I1777" s="96"/>
      <c r="J1777" s="96"/>
      <c r="K1777" s="9">
        <v>55.22</v>
      </c>
    </row>
    <row r="1778" spans="1:11" ht="9.9499999999999993" customHeight="1">
      <c r="A1778" s="4"/>
      <c r="B1778" s="4"/>
      <c r="C1778" s="4"/>
      <c r="D1778" s="4"/>
      <c r="E1778" s="4"/>
      <c r="F1778" s="4"/>
      <c r="G1778" s="92"/>
      <c r="H1778" s="92"/>
      <c r="I1778" s="92"/>
      <c r="J1778" s="92"/>
      <c r="K1778" s="92"/>
    </row>
    <row r="1779" spans="1:11" ht="20.100000000000001" customHeight="1">
      <c r="A1779" s="93" t="s">
        <v>1333</v>
      </c>
      <c r="B1779" s="93"/>
      <c r="C1779" s="93"/>
      <c r="D1779" s="93"/>
      <c r="E1779" s="93"/>
      <c r="F1779" s="93"/>
      <c r="G1779" s="93"/>
      <c r="H1779" s="93"/>
      <c r="I1779" s="93"/>
      <c r="J1779" s="93"/>
      <c r="K1779" s="93"/>
    </row>
    <row r="1780" spans="1:11" ht="15" customHeight="1">
      <c r="A1780" s="94" t="s">
        <v>418</v>
      </c>
      <c r="B1780" s="94"/>
      <c r="C1780" s="94"/>
      <c r="D1780" s="99" t="s">
        <v>419</v>
      </c>
      <c r="E1780" s="99"/>
      <c r="F1780" s="25" t="s">
        <v>420</v>
      </c>
      <c r="G1780" s="99" t="s">
        <v>421</v>
      </c>
      <c r="H1780" s="99"/>
      <c r="I1780" s="99" t="s">
        <v>422</v>
      </c>
      <c r="J1780" s="99"/>
      <c r="K1780" s="25" t="s">
        <v>423</v>
      </c>
    </row>
    <row r="1781" spans="1:11" ht="21" customHeight="1">
      <c r="A1781" s="26" t="s">
        <v>865</v>
      </c>
      <c r="B1781" s="100" t="s">
        <v>866</v>
      </c>
      <c r="C1781" s="100"/>
      <c r="D1781" s="101" t="s">
        <v>21</v>
      </c>
      <c r="E1781" s="101"/>
      <c r="F1781" s="26" t="s">
        <v>530</v>
      </c>
      <c r="G1781" s="102">
        <v>10.67</v>
      </c>
      <c r="H1781" s="102"/>
      <c r="I1781" s="103">
        <v>6.32</v>
      </c>
      <c r="J1781" s="103"/>
      <c r="K1781" s="29">
        <v>67.434399999999997</v>
      </c>
    </row>
    <row r="1782" spans="1:11" ht="15" customHeight="1">
      <c r="A1782" s="4"/>
      <c r="B1782" s="4"/>
      <c r="C1782" s="4"/>
      <c r="D1782" s="4"/>
      <c r="E1782" s="4"/>
      <c r="F1782" s="4"/>
      <c r="G1782" s="95" t="s">
        <v>433</v>
      </c>
      <c r="H1782" s="95"/>
      <c r="I1782" s="95"/>
      <c r="J1782" s="95"/>
      <c r="K1782" s="30">
        <v>67.430000000000007</v>
      </c>
    </row>
    <row r="1783" spans="1:11" ht="15" customHeight="1">
      <c r="A1783" s="4"/>
      <c r="B1783" s="4"/>
      <c r="C1783" s="4"/>
      <c r="D1783" s="4"/>
      <c r="E1783" s="4"/>
      <c r="F1783" s="4"/>
      <c r="G1783" s="96" t="s">
        <v>444</v>
      </c>
      <c r="H1783" s="96"/>
      <c r="I1783" s="96"/>
      <c r="J1783" s="96"/>
      <c r="K1783" s="9">
        <v>67.430000000000007</v>
      </c>
    </row>
    <row r="1784" spans="1:11" ht="9.9499999999999993" customHeight="1">
      <c r="A1784" s="4"/>
      <c r="B1784" s="4"/>
      <c r="C1784" s="4"/>
      <c r="D1784" s="4"/>
      <c r="E1784" s="4"/>
      <c r="F1784" s="4"/>
      <c r="G1784" s="92"/>
      <c r="H1784" s="92"/>
      <c r="I1784" s="92"/>
      <c r="J1784" s="92"/>
      <c r="K1784" s="92"/>
    </row>
    <row r="1785" spans="1:11" ht="20.100000000000001" customHeight="1">
      <c r="A1785" s="93" t="s">
        <v>1334</v>
      </c>
      <c r="B1785" s="93"/>
      <c r="C1785" s="93"/>
      <c r="D1785" s="93"/>
      <c r="E1785" s="93"/>
      <c r="F1785" s="93"/>
      <c r="G1785" s="93"/>
      <c r="H1785" s="93"/>
      <c r="I1785" s="93"/>
      <c r="J1785" s="93"/>
      <c r="K1785" s="93"/>
    </row>
    <row r="1786" spans="1:11" ht="15" customHeight="1">
      <c r="A1786" s="94" t="s">
        <v>434</v>
      </c>
      <c r="B1786" s="94"/>
      <c r="C1786" s="94"/>
      <c r="D1786" s="99" t="s">
        <v>419</v>
      </c>
      <c r="E1786" s="99"/>
      <c r="F1786" s="25" t="s">
        <v>420</v>
      </c>
      <c r="G1786" s="99" t="s">
        <v>421</v>
      </c>
      <c r="H1786" s="99"/>
      <c r="I1786" s="99" t="s">
        <v>422</v>
      </c>
      <c r="J1786" s="99"/>
      <c r="K1786" s="25" t="s">
        <v>423</v>
      </c>
    </row>
    <row r="1787" spans="1:11" ht="21" customHeight="1">
      <c r="A1787" s="26" t="s">
        <v>1317</v>
      </c>
      <c r="B1787" s="100" t="s">
        <v>1318</v>
      </c>
      <c r="C1787" s="100"/>
      <c r="D1787" s="101" t="s">
        <v>21</v>
      </c>
      <c r="E1787" s="101"/>
      <c r="F1787" s="26" t="s">
        <v>216</v>
      </c>
      <c r="G1787" s="102">
        <v>1</v>
      </c>
      <c r="H1787" s="102"/>
      <c r="I1787" s="103">
        <v>24.51</v>
      </c>
      <c r="J1787" s="103"/>
      <c r="K1787" s="29">
        <v>24.51</v>
      </c>
    </row>
    <row r="1788" spans="1:11" ht="18" customHeight="1">
      <c r="A1788" s="4"/>
      <c r="B1788" s="4"/>
      <c r="C1788" s="4"/>
      <c r="D1788" s="4"/>
      <c r="E1788" s="4"/>
      <c r="F1788" s="4"/>
      <c r="G1788" s="95" t="s">
        <v>439</v>
      </c>
      <c r="H1788" s="95"/>
      <c r="I1788" s="95"/>
      <c r="J1788" s="95"/>
      <c r="K1788" s="30">
        <v>24.51</v>
      </c>
    </row>
    <row r="1789" spans="1:11" ht="15" customHeight="1">
      <c r="A1789" s="94" t="s">
        <v>440</v>
      </c>
      <c r="B1789" s="94"/>
      <c r="C1789" s="94"/>
      <c r="D1789" s="99" t="s">
        <v>419</v>
      </c>
      <c r="E1789" s="99"/>
      <c r="F1789" s="25" t="s">
        <v>420</v>
      </c>
      <c r="G1789" s="99" t="s">
        <v>421</v>
      </c>
      <c r="H1789" s="99"/>
      <c r="I1789" s="99" t="s">
        <v>422</v>
      </c>
      <c r="J1789" s="99"/>
      <c r="K1789" s="25" t="s">
        <v>423</v>
      </c>
    </row>
    <row r="1790" spans="1:11" ht="38.1" customHeight="1">
      <c r="A1790" s="26" t="s">
        <v>1335</v>
      </c>
      <c r="B1790" s="100" t="s">
        <v>1336</v>
      </c>
      <c r="C1790" s="100"/>
      <c r="D1790" s="101" t="s">
        <v>21</v>
      </c>
      <c r="E1790" s="101"/>
      <c r="F1790" s="26" t="s">
        <v>216</v>
      </c>
      <c r="G1790" s="102">
        <v>1</v>
      </c>
      <c r="H1790" s="102"/>
      <c r="I1790" s="103">
        <v>26.6</v>
      </c>
      <c r="J1790" s="103"/>
      <c r="K1790" s="29">
        <v>26.6</v>
      </c>
    </row>
    <row r="1791" spans="1:11" ht="38.1" customHeight="1">
      <c r="A1791" s="26" t="s">
        <v>1337</v>
      </c>
      <c r="B1791" s="100" t="s">
        <v>1338</v>
      </c>
      <c r="C1791" s="100"/>
      <c r="D1791" s="101" t="s">
        <v>21</v>
      </c>
      <c r="E1791" s="101"/>
      <c r="F1791" s="26" t="s">
        <v>216</v>
      </c>
      <c r="G1791" s="102">
        <v>1</v>
      </c>
      <c r="H1791" s="102"/>
      <c r="I1791" s="103">
        <v>7.13</v>
      </c>
      <c r="J1791" s="103"/>
      <c r="K1791" s="29">
        <v>7.13</v>
      </c>
    </row>
    <row r="1792" spans="1:11" ht="15" customHeight="1">
      <c r="A1792" s="4"/>
      <c r="B1792" s="4"/>
      <c r="C1792" s="4"/>
      <c r="D1792" s="4"/>
      <c r="E1792" s="4"/>
      <c r="F1792" s="4"/>
      <c r="G1792" s="95" t="s">
        <v>443</v>
      </c>
      <c r="H1792" s="95"/>
      <c r="I1792" s="95"/>
      <c r="J1792" s="95"/>
      <c r="K1792" s="30">
        <v>33.729999999999997</v>
      </c>
    </row>
    <row r="1793" spans="1:11" ht="15" customHeight="1">
      <c r="A1793" s="4"/>
      <c r="B1793" s="4"/>
      <c r="C1793" s="4"/>
      <c r="D1793" s="4"/>
      <c r="E1793" s="4"/>
      <c r="F1793" s="4"/>
      <c r="G1793" s="96" t="s">
        <v>444</v>
      </c>
      <c r="H1793" s="96"/>
      <c r="I1793" s="96"/>
      <c r="J1793" s="96"/>
      <c r="K1793" s="9">
        <v>58.24</v>
      </c>
    </row>
    <row r="1794" spans="1:11" ht="9.9499999999999993" customHeight="1">
      <c r="A1794" s="4"/>
      <c r="B1794" s="4"/>
      <c r="C1794" s="4"/>
      <c r="D1794" s="4"/>
      <c r="E1794" s="4"/>
      <c r="F1794" s="4"/>
      <c r="G1794" s="92"/>
      <c r="H1794" s="92"/>
      <c r="I1794" s="92"/>
      <c r="J1794" s="92"/>
      <c r="K1794" s="92"/>
    </row>
    <row r="1795" spans="1:11" ht="20.100000000000001" customHeight="1">
      <c r="A1795" s="93" t="s">
        <v>1339</v>
      </c>
      <c r="B1795" s="93"/>
      <c r="C1795" s="93"/>
      <c r="D1795" s="93"/>
      <c r="E1795" s="93"/>
      <c r="F1795" s="93"/>
      <c r="G1795" s="93"/>
      <c r="H1795" s="93"/>
      <c r="I1795" s="93"/>
      <c r="J1795" s="93"/>
      <c r="K1795" s="93"/>
    </row>
    <row r="1796" spans="1:11" ht="15" customHeight="1">
      <c r="A1796" s="94" t="s">
        <v>434</v>
      </c>
      <c r="B1796" s="94"/>
      <c r="C1796" s="94"/>
      <c r="D1796" s="99" t="s">
        <v>419</v>
      </c>
      <c r="E1796" s="99"/>
      <c r="F1796" s="25" t="s">
        <v>420</v>
      </c>
      <c r="G1796" s="99" t="s">
        <v>421</v>
      </c>
      <c r="H1796" s="99"/>
      <c r="I1796" s="99" t="s">
        <v>422</v>
      </c>
      <c r="J1796" s="99"/>
      <c r="K1796" s="25" t="s">
        <v>423</v>
      </c>
    </row>
    <row r="1797" spans="1:11" ht="21" customHeight="1">
      <c r="A1797" s="26" t="s">
        <v>1317</v>
      </c>
      <c r="B1797" s="100" t="s">
        <v>1318</v>
      </c>
      <c r="C1797" s="100"/>
      <c r="D1797" s="101" t="s">
        <v>21</v>
      </c>
      <c r="E1797" s="101"/>
      <c r="F1797" s="26" t="s">
        <v>216</v>
      </c>
      <c r="G1797" s="102">
        <v>1</v>
      </c>
      <c r="H1797" s="102"/>
      <c r="I1797" s="103">
        <v>24.51</v>
      </c>
      <c r="J1797" s="103"/>
      <c r="K1797" s="29">
        <v>24.51</v>
      </c>
    </row>
    <row r="1798" spans="1:11" ht="18" customHeight="1">
      <c r="A1798" s="4"/>
      <c r="B1798" s="4"/>
      <c r="C1798" s="4"/>
      <c r="D1798" s="4"/>
      <c r="E1798" s="4"/>
      <c r="F1798" s="4"/>
      <c r="G1798" s="95" t="s">
        <v>439</v>
      </c>
      <c r="H1798" s="95"/>
      <c r="I1798" s="95"/>
      <c r="J1798" s="95"/>
      <c r="K1798" s="30">
        <v>24.51</v>
      </c>
    </row>
    <row r="1799" spans="1:11" ht="15" customHeight="1">
      <c r="A1799" s="94" t="s">
        <v>440</v>
      </c>
      <c r="B1799" s="94"/>
      <c r="C1799" s="94"/>
      <c r="D1799" s="99" t="s">
        <v>419</v>
      </c>
      <c r="E1799" s="99"/>
      <c r="F1799" s="25" t="s">
        <v>420</v>
      </c>
      <c r="G1799" s="99" t="s">
        <v>421</v>
      </c>
      <c r="H1799" s="99"/>
      <c r="I1799" s="99" t="s">
        <v>422</v>
      </c>
      <c r="J1799" s="99"/>
      <c r="K1799" s="25" t="s">
        <v>423</v>
      </c>
    </row>
    <row r="1800" spans="1:11" ht="38.1" customHeight="1">
      <c r="A1800" s="26" t="s">
        <v>1335</v>
      </c>
      <c r="B1800" s="100" t="s">
        <v>1336</v>
      </c>
      <c r="C1800" s="100"/>
      <c r="D1800" s="101" t="s">
        <v>21</v>
      </c>
      <c r="E1800" s="101"/>
      <c r="F1800" s="26" t="s">
        <v>216</v>
      </c>
      <c r="G1800" s="102">
        <v>1</v>
      </c>
      <c r="H1800" s="102"/>
      <c r="I1800" s="103">
        <v>26.6</v>
      </c>
      <c r="J1800" s="103"/>
      <c r="K1800" s="29">
        <v>26.6</v>
      </c>
    </row>
    <row r="1801" spans="1:11" ht="38.1" customHeight="1">
      <c r="A1801" s="26" t="s">
        <v>1337</v>
      </c>
      <c r="B1801" s="100" t="s">
        <v>1338</v>
      </c>
      <c r="C1801" s="100"/>
      <c r="D1801" s="101" t="s">
        <v>21</v>
      </c>
      <c r="E1801" s="101"/>
      <c r="F1801" s="26" t="s">
        <v>216</v>
      </c>
      <c r="G1801" s="102">
        <v>1</v>
      </c>
      <c r="H1801" s="102"/>
      <c r="I1801" s="103">
        <v>7.13</v>
      </c>
      <c r="J1801" s="103"/>
      <c r="K1801" s="29">
        <v>7.13</v>
      </c>
    </row>
    <row r="1802" spans="1:11" ht="38.1" customHeight="1">
      <c r="A1802" s="26" t="s">
        <v>1340</v>
      </c>
      <c r="B1802" s="100" t="s">
        <v>1341</v>
      </c>
      <c r="C1802" s="100"/>
      <c r="D1802" s="101" t="s">
        <v>21</v>
      </c>
      <c r="E1802" s="101"/>
      <c r="F1802" s="26" t="s">
        <v>216</v>
      </c>
      <c r="G1802" s="102">
        <v>1</v>
      </c>
      <c r="H1802" s="102"/>
      <c r="I1802" s="103">
        <v>33.28</v>
      </c>
      <c r="J1802" s="103"/>
      <c r="K1802" s="29">
        <v>33.28</v>
      </c>
    </row>
    <row r="1803" spans="1:11" ht="38.1" customHeight="1">
      <c r="A1803" s="26" t="s">
        <v>1342</v>
      </c>
      <c r="B1803" s="100" t="s">
        <v>1343</v>
      </c>
      <c r="C1803" s="100"/>
      <c r="D1803" s="101" t="s">
        <v>21</v>
      </c>
      <c r="E1803" s="101"/>
      <c r="F1803" s="26" t="s">
        <v>216</v>
      </c>
      <c r="G1803" s="102">
        <v>1</v>
      </c>
      <c r="H1803" s="102"/>
      <c r="I1803" s="103">
        <v>60.35</v>
      </c>
      <c r="J1803" s="103"/>
      <c r="K1803" s="29">
        <v>60.35</v>
      </c>
    </row>
    <row r="1804" spans="1:11" ht="15" customHeight="1">
      <c r="A1804" s="4"/>
      <c r="B1804" s="4"/>
      <c r="C1804" s="4"/>
      <c r="D1804" s="4"/>
      <c r="E1804" s="4"/>
      <c r="F1804" s="4"/>
      <c r="G1804" s="95" t="s">
        <v>443</v>
      </c>
      <c r="H1804" s="95"/>
      <c r="I1804" s="95"/>
      <c r="J1804" s="95"/>
      <c r="K1804" s="30">
        <v>127.36</v>
      </c>
    </row>
    <row r="1805" spans="1:11" ht="15" customHeight="1">
      <c r="A1805" s="4"/>
      <c r="B1805" s="4"/>
      <c r="C1805" s="4"/>
      <c r="D1805" s="4"/>
      <c r="E1805" s="4"/>
      <c r="F1805" s="4"/>
      <c r="G1805" s="96" t="s">
        <v>444</v>
      </c>
      <c r="H1805" s="96"/>
      <c r="I1805" s="96"/>
      <c r="J1805" s="96"/>
      <c r="K1805" s="9">
        <v>151.87</v>
      </c>
    </row>
    <row r="1806" spans="1:11" ht="9.9499999999999993" customHeight="1">
      <c r="A1806" s="4"/>
      <c r="B1806" s="4"/>
      <c r="C1806" s="4"/>
      <c r="D1806" s="4"/>
      <c r="E1806" s="4"/>
      <c r="F1806" s="4"/>
      <c r="G1806" s="92"/>
      <c r="H1806" s="92"/>
      <c r="I1806" s="92"/>
      <c r="J1806" s="92"/>
      <c r="K1806" s="92"/>
    </row>
    <row r="1807" spans="1:11" ht="20.100000000000001" customHeight="1">
      <c r="A1807" s="93" t="s">
        <v>1344</v>
      </c>
      <c r="B1807" s="93"/>
      <c r="C1807" s="93"/>
      <c r="D1807" s="93"/>
      <c r="E1807" s="93"/>
      <c r="F1807" s="93"/>
      <c r="G1807" s="93"/>
      <c r="H1807" s="93"/>
      <c r="I1807" s="93"/>
      <c r="J1807" s="93"/>
      <c r="K1807" s="93"/>
    </row>
    <row r="1808" spans="1:11" ht="15" customHeight="1">
      <c r="A1808" s="94" t="s">
        <v>613</v>
      </c>
      <c r="B1808" s="94"/>
      <c r="C1808" s="94"/>
      <c r="D1808" s="99" t="s">
        <v>419</v>
      </c>
      <c r="E1808" s="99"/>
      <c r="F1808" s="25" t="s">
        <v>420</v>
      </c>
      <c r="G1808" s="99" t="s">
        <v>421</v>
      </c>
      <c r="H1808" s="99"/>
      <c r="I1808" s="99" t="s">
        <v>422</v>
      </c>
      <c r="J1808" s="99"/>
      <c r="K1808" s="25" t="s">
        <v>423</v>
      </c>
    </row>
    <row r="1809" spans="1:11" ht="38.1" customHeight="1">
      <c r="A1809" s="26" t="s">
        <v>1345</v>
      </c>
      <c r="B1809" s="100" t="s">
        <v>1346</v>
      </c>
      <c r="C1809" s="100"/>
      <c r="D1809" s="101" t="s">
        <v>21</v>
      </c>
      <c r="E1809" s="101"/>
      <c r="F1809" s="26" t="s">
        <v>38</v>
      </c>
      <c r="G1809" s="102">
        <v>5.3300000000000001E-5</v>
      </c>
      <c r="H1809" s="102"/>
      <c r="I1809" s="103">
        <v>499088.38</v>
      </c>
      <c r="J1809" s="103"/>
      <c r="K1809" s="29">
        <v>26.601410653999999</v>
      </c>
    </row>
    <row r="1810" spans="1:11" ht="15" customHeight="1">
      <c r="A1810" s="4"/>
      <c r="B1810" s="4"/>
      <c r="C1810" s="4"/>
      <c r="D1810" s="4"/>
      <c r="E1810" s="4"/>
      <c r="F1810" s="4"/>
      <c r="G1810" s="95" t="s">
        <v>617</v>
      </c>
      <c r="H1810" s="95"/>
      <c r="I1810" s="95"/>
      <c r="J1810" s="95"/>
      <c r="K1810" s="30">
        <v>26.6</v>
      </c>
    </row>
    <row r="1811" spans="1:11" ht="15" customHeight="1">
      <c r="A1811" s="4"/>
      <c r="B1811" s="4"/>
      <c r="C1811" s="4"/>
      <c r="D1811" s="4"/>
      <c r="E1811" s="4"/>
      <c r="F1811" s="4"/>
      <c r="G1811" s="96" t="s">
        <v>444</v>
      </c>
      <c r="H1811" s="96"/>
      <c r="I1811" s="96"/>
      <c r="J1811" s="96"/>
      <c r="K1811" s="9">
        <v>26.6</v>
      </c>
    </row>
    <row r="1812" spans="1:11" ht="9.9499999999999993" customHeight="1">
      <c r="A1812" s="4"/>
      <c r="B1812" s="4"/>
      <c r="C1812" s="4"/>
      <c r="D1812" s="4"/>
      <c r="E1812" s="4"/>
      <c r="F1812" s="4"/>
      <c r="G1812" s="92"/>
      <c r="H1812" s="92"/>
      <c r="I1812" s="92"/>
      <c r="J1812" s="92"/>
      <c r="K1812" s="92"/>
    </row>
    <row r="1813" spans="1:11" ht="20.100000000000001" customHeight="1">
      <c r="A1813" s="93" t="s">
        <v>1347</v>
      </c>
      <c r="B1813" s="93"/>
      <c r="C1813" s="93"/>
      <c r="D1813" s="93"/>
      <c r="E1813" s="93"/>
      <c r="F1813" s="93"/>
      <c r="G1813" s="93"/>
      <c r="H1813" s="93"/>
      <c r="I1813" s="93"/>
      <c r="J1813" s="93"/>
      <c r="K1813" s="93"/>
    </row>
    <row r="1814" spans="1:11" ht="15" customHeight="1">
      <c r="A1814" s="94" t="s">
        <v>613</v>
      </c>
      <c r="B1814" s="94"/>
      <c r="C1814" s="94"/>
      <c r="D1814" s="99" t="s">
        <v>419</v>
      </c>
      <c r="E1814" s="99"/>
      <c r="F1814" s="25" t="s">
        <v>420</v>
      </c>
      <c r="G1814" s="99" t="s">
        <v>421</v>
      </c>
      <c r="H1814" s="99"/>
      <c r="I1814" s="99" t="s">
        <v>422</v>
      </c>
      <c r="J1814" s="99"/>
      <c r="K1814" s="25" t="s">
        <v>423</v>
      </c>
    </row>
    <row r="1815" spans="1:11" ht="38.1" customHeight="1">
      <c r="A1815" s="26" t="s">
        <v>1345</v>
      </c>
      <c r="B1815" s="100" t="s">
        <v>1346</v>
      </c>
      <c r="C1815" s="100"/>
      <c r="D1815" s="101" t="s">
        <v>21</v>
      </c>
      <c r="E1815" s="101"/>
      <c r="F1815" s="26" t="s">
        <v>38</v>
      </c>
      <c r="G1815" s="102">
        <v>1.43E-5</v>
      </c>
      <c r="H1815" s="102"/>
      <c r="I1815" s="103">
        <v>499088.38</v>
      </c>
      <c r="J1815" s="103"/>
      <c r="K1815" s="29">
        <v>7.1369638340000003</v>
      </c>
    </row>
    <row r="1816" spans="1:11" ht="15" customHeight="1">
      <c r="A1816" s="4"/>
      <c r="B1816" s="4"/>
      <c r="C1816" s="4"/>
      <c r="D1816" s="4"/>
      <c r="E1816" s="4"/>
      <c r="F1816" s="4"/>
      <c r="G1816" s="95" t="s">
        <v>617</v>
      </c>
      <c r="H1816" s="95"/>
      <c r="I1816" s="95"/>
      <c r="J1816" s="95"/>
      <c r="K1816" s="30">
        <v>7.14</v>
      </c>
    </row>
    <row r="1817" spans="1:11" ht="15" customHeight="1">
      <c r="A1817" s="4"/>
      <c r="B1817" s="4"/>
      <c r="C1817" s="4"/>
      <c r="D1817" s="4"/>
      <c r="E1817" s="4"/>
      <c r="F1817" s="4"/>
      <c r="G1817" s="96" t="s">
        <v>444</v>
      </c>
      <c r="H1817" s="96"/>
      <c r="I1817" s="96"/>
      <c r="J1817" s="96"/>
      <c r="K1817" s="9">
        <v>7.13</v>
      </c>
    </row>
    <row r="1818" spans="1:11" ht="9.9499999999999993" customHeight="1">
      <c r="A1818" s="4"/>
      <c r="B1818" s="4"/>
      <c r="C1818" s="4"/>
      <c r="D1818" s="4"/>
      <c r="E1818" s="4"/>
      <c r="F1818" s="4"/>
      <c r="G1818" s="92"/>
      <c r="H1818" s="92"/>
      <c r="I1818" s="92"/>
      <c r="J1818" s="92"/>
      <c r="K1818" s="92"/>
    </row>
    <row r="1819" spans="1:11" ht="20.100000000000001" customHeight="1">
      <c r="A1819" s="93" t="s">
        <v>1348</v>
      </c>
      <c r="B1819" s="93"/>
      <c r="C1819" s="93"/>
      <c r="D1819" s="93"/>
      <c r="E1819" s="93"/>
      <c r="F1819" s="93"/>
      <c r="G1819" s="93"/>
      <c r="H1819" s="93"/>
      <c r="I1819" s="93"/>
      <c r="J1819" s="93"/>
      <c r="K1819" s="93"/>
    </row>
    <row r="1820" spans="1:11" ht="15" customHeight="1">
      <c r="A1820" s="94" t="s">
        <v>613</v>
      </c>
      <c r="B1820" s="94"/>
      <c r="C1820" s="94"/>
      <c r="D1820" s="99" t="s">
        <v>419</v>
      </c>
      <c r="E1820" s="99"/>
      <c r="F1820" s="25" t="s">
        <v>420</v>
      </c>
      <c r="G1820" s="99" t="s">
        <v>421</v>
      </c>
      <c r="H1820" s="99"/>
      <c r="I1820" s="99" t="s">
        <v>422</v>
      </c>
      <c r="J1820" s="99"/>
      <c r="K1820" s="25" t="s">
        <v>423</v>
      </c>
    </row>
    <row r="1821" spans="1:11" ht="38.1" customHeight="1">
      <c r="A1821" s="26" t="s">
        <v>1345</v>
      </c>
      <c r="B1821" s="100" t="s">
        <v>1346</v>
      </c>
      <c r="C1821" s="100"/>
      <c r="D1821" s="101" t="s">
        <v>21</v>
      </c>
      <c r="E1821" s="101"/>
      <c r="F1821" s="26" t="s">
        <v>38</v>
      </c>
      <c r="G1821" s="102">
        <v>6.6699999999999995E-5</v>
      </c>
      <c r="H1821" s="102"/>
      <c r="I1821" s="103">
        <v>499088.38</v>
      </c>
      <c r="J1821" s="103"/>
      <c r="K1821" s="29">
        <v>33.289194946000002</v>
      </c>
    </row>
    <row r="1822" spans="1:11" ht="15" customHeight="1">
      <c r="A1822" s="4"/>
      <c r="B1822" s="4"/>
      <c r="C1822" s="4"/>
      <c r="D1822" s="4"/>
      <c r="E1822" s="4"/>
      <c r="F1822" s="4"/>
      <c r="G1822" s="95" t="s">
        <v>617</v>
      </c>
      <c r="H1822" s="95"/>
      <c r="I1822" s="95"/>
      <c r="J1822" s="95"/>
      <c r="K1822" s="30">
        <v>33.29</v>
      </c>
    </row>
    <row r="1823" spans="1:11" ht="15" customHeight="1">
      <c r="A1823" s="4"/>
      <c r="B1823" s="4"/>
      <c r="C1823" s="4"/>
      <c r="D1823" s="4"/>
      <c r="E1823" s="4"/>
      <c r="F1823" s="4"/>
      <c r="G1823" s="96" t="s">
        <v>444</v>
      </c>
      <c r="H1823" s="96"/>
      <c r="I1823" s="96"/>
      <c r="J1823" s="96"/>
      <c r="K1823" s="9">
        <v>33.28</v>
      </c>
    </row>
    <row r="1824" spans="1:11" ht="9.9499999999999993" customHeight="1">
      <c r="A1824" s="4"/>
      <c r="B1824" s="4"/>
      <c r="C1824" s="4"/>
      <c r="D1824" s="4"/>
      <c r="E1824" s="4"/>
      <c r="F1824" s="4"/>
      <c r="G1824" s="92"/>
      <c r="H1824" s="92"/>
      <c r="I1824" s="92"/>
      <c r="J1824" s="92"/>
      <c r="K1824" s="92"/>
    </row>
    <row r="1825" spans="1:11" ht="20.100000000000001" customHeight="1">
      <c r="A1825" s="93" t="s">
        <v>1349</v>
      </c>
      <c r="B1825" s="93"/>
      <c r="C1825" s="93"/>
      <c r="D1825" s="93"/>
      <c r="E1825" s="93"/>
      <c r="F1825" s="93"/>
      <c r="G1825" s="93"/>
      <c r="H1825" s="93"/>
      <c r="I1825" s="93"/>
      <c r="J1825" s="93"/>
      <c r="K1825" s="93"/>
    </row>
    <row r="1826" spans="1:11" ht="15" customHeight="1">
      <c r="A1826" s="94" t="s">
        <v>418</v>
      </c>
      <c r="B1826" s="94"/>
      <c r="C1826" s="94"/>
      <c r="D1826" s="99" t="s">
        <v>419</v>
      </c>
      <c r="E1826" s="99"/>
      <c r="F1826" s="25" t="s">
        <v>420</v>
      </c>
      <c r="G1826" s="99" t="s">
        <v>421</v>
      </c>
      <c r="H1826" s="99"/>
      <c r="I1826" s="99" t="s">
        <v>422</v>
      </c>
      <c r="J1826" s="99"/>
      <c r="K1826" s="25" t="s">
        <v>423</v>
      </c>
    </row>
    <row r="1827" spans="1:11" ht="21" customHeight="1">
      <c r="A1827" s="26" t="s">
        <v>865</v>
      </c>
      <c r="B1827" s="100" t="s">
        <v>866</v>
      </c>
      <c r="C1827" s="100"/>
      <c r="D1827" s="101" t="s">
        <v>21</v>
      </c>
      <c r="E1827" s="101"/>
      <c r="F1827" s="26" t="s">
        <v>530</v>
      </c>
      <c r="G1827" s="102">
        <v>9.5500000000000007</v>
      </c>
      <c r="H1827" s="102"/>
      <c r="I1827" s="103">
        <v>6.32</v>
      </c>
      <c r="J1827" s="103"/>
      <c r="K1827" s="29">
        <v>60.356000000000002</v>
      </c>
    </row>
    <row r="1828" spans="1:11" ht="15" customHeight="1">
      <c r="A1828" s="4"/>
      <c r="B1828" s="4"/>
      <c r="C1828" s="4"/>
      <c r="D1828" s="4"/>
      <c r="E1828" s="4"/>
      <c r="F1828" s="4"/>
      <c r="G1828" s="95" t="s">
        <v>433</v>
      </c>
      <c r="H1828" s="95"/>
      <c r="I1828" s="95"/>
      <c r="J1828" s="95"/>
      <c r="K1828" s="30">
        <v>60.36</v>
      </c>
    </row>
    <row r="1829" spans="1:11" ht="15" customHeight="1">
      <c r="A1829" s="4"/>
      <c r="B1829" s="4"/>
      <c r="C1829" s="4"/>
      <c r="D1829" s="4"/>
      <c r="E1829" s="4"/>
      <c r="F1829" s="4"/>
      <c r="G1829" s="96" t="s">
        <v>444</v>
      </c>
      <c r="H1829" s="96"/>
      <c r="I1829" s="96"/>
      <c r="J1829" s="96"/>
      <c r="K1829" s="9">
        <v>60.35</v>
      </c>
    </row>
    <row r="1830" spans="1:11" ht="9.9499999999999993" customHeight="1">
      <c r="A1830" s="4"/>
      <c r="B1830" s="4"/>
      <c r="C1830" s="4"/>
      <c r="D1830" s="4"/>
      <c r="E1830" s="4"/>
      <c r="F1830" s="4"/>
      <c r="G1830" s="92"/>
      <c r="H1830" s="92"/>
      <c r="I1830" s="92"/>
      <c r="J1830" s="92"/>
      <c r="K1830" s="92"/>
    </row>
    <row r="1831" spans="1:11" ht="20.100000000000001" customHeight="1">
      <c r="A1831" s="93" t="s">
        <v>1350</v>
      </c>
      <c r="B1831" s="93"/>
      <c r="C1831" s="93"/>
      <c r="D1831" s="93"/>
      <c r="E1831" s="93"/>
      <c r="F1831" s="93"/>
      <c r="G1831" s="93"/>
      <c r="H1831" s="93"/>
      <c r="I1831" s="93"/>
      <c r="J1831" s="93"/>
      <c r="K1831" s="93"/>
    </row>
    <row r="1832" spans="1:11" ht="15" customHeight="1">
      <c r="A1832" s="94" t="s">
        <v>434</v>
      </c>
      <c r="B1832" s="94"/>
      <c r="C1832" s="94"/>
      <c r="D1832" s="99" t="s">
        <v>419</v>
      </c>
      <c r="E1832" s="99"/>
      <c r="F1832" s="25" t="s">
        <v>420</v>
      </c>
      <c r="G1832" s="99" t="s">
        <v>421</v>
      </c>
      <c r="H1832" s="99"/>
      <c r="I1832" s="99" t="s">
        <v>422</v>
      </c>
      <c r="J1832" s="99"/>
      <c r="K1832" s="25" t="s">
        <v>423</v>
      </c>
    </row>
    <row r="1833" spans="1:11" ht="21" customHeight="1">
      <c r="A1833" s="26" t="s">
        <v>620</v>
      </c>
      <c r="B1833" s="100" t="s">
        <v>621</v>
      </c>
      <c r="C1833" s="100"/>
      <c r="D1833" s="101" t="s">
        <v>21</v>
      </c>
      <c r="E1833" s="101"/>
      <c r="F1833" s="26" t="s">
        <v>216</v>
      </c>
      <c r="G1833" s="102">
        <v>1</v>
      </c>
      <c r="H1833" s="102"/>
      <c r="I1833" s="103">
        <v>24.34</v>
      </c>
      <c r="J1833" s="103"/>
      <c r="K1833" s="29">
        <v>24.34</v>
      </c>
    </row>
    <row r="1834" spans="1:11" ht="18" customHeight="1">
      <c r="A1834" s="4"/>
      <c r="B1834" s="4"/>
      <c r="C1834" s="4"/>
      <c r="D1834" s="4"/>
      <c r="E1834" s="4"/>
      <c r="F1834" s="4"/>
      <c r="G1834" s="95" t="s">
        <v>439</v>
      </c>
      <c r="H1834" s="95"/>
      <c r="I1834" s="95"/>
      <c r="J1834" s="95"/>
      <c r="K1834" s="30">
        <v>24.34</v>
      </c>
    </row>
    <row r="1835" spans="1:11" ht="15" customHeight="1">
      <c r="A1835" s="94" t="s">
        <v>440</v>
      </c>
      <c r="B1835" s="94"/>
      <c r="C1835" s="94"/>
      <c r="D1835" s="99" t="s">
        <v>419</v>
      </c>
      <c r="E1835" s="99"/>
      <c r="F1835" s="25" t="s">
        <v>420</v>
      </c>
      <c r="G1835" s="99" t="s">
        <v>421</v>
      </c>
      <c r="H1835" s="99"/>
      <c r="I1835" s="99" t="s">
        <v>422</v>
      </c>
      <c r="J1835" s="99"/>
      <c r="K1835" s="25" t="s">
        <v>423</v>
      </c>
    </row>
    <row r="1836" spans="1:11" ht="29.1" customHeight="1">
      <c r="A1836" s="26" t="s">
        <v>1351</v>
      </c>
      <c r="B1836" s="100" t="s">
        <v>1352</v>
      </c>
      <c r="C1836" s="100"/>
      <c r="D1836" s="101" t="s">
        <v>21</v>
      </c>
      <c r="E1836" s="101"/>
      <c r="F1836" s="26" t="s">
        <v>216</v>
      </c>
      <c r="G1836" s="102">
        <v>1</v>
      </c>
      <c r="H1836" s="102"/>
      <c r="I1836" s="103">
        <v>0.1</v>
      </c>
      <c r="J1836" s="103"/>
      <c r="K1836" s="29">
        <v>0.1</v>
      </c>
    </row>
    <row r="1837" spans="1:11" ht="29.1" customHeight="1">
      <c r="A1837" s="26" t="s">
        <v>1353</v>
      </c>
      <c r="B1837" s="100" t="s">
        <v>1354</v>
      </c>
      <c r="C1837" s="100"/>
      <c r="D1837" s="101" t="s">
        <v>21</v>
      </c>
      <c r="E1837" s="101"/>
      <c r="F1837" s="26" t="s">
        <v>216</v>
      </c>
      <c r="G1837" s="102">
        <v>1</v>
      </c>
      <c r="H1837" s="102"/>
      <c r="I1837" s="103">
        <v>0.02</v>
      </c>
      <c r="J1837" s="103"/>
      <c r="K1837" s="29">
        <v>0.02</v>
      </c>
    </row>
    <row r="1838" spans="1:11" ht="15" customHeight="1">
      <c r="A1838" s="4"/>
      <c r="B1838" s="4"/>
      <c r="C1838" s="4"/>
      <c r="D1838" s="4"/>
      <c r="E1838" s="4"/>
      <c r="F1838" s="4"/>
      <c r="G1838" s="95" t="s">
        <v>443</v>
      </c>
      <c r="H1838" s="95"/>
      <c r="I1838" s="95"/>
      <c r="J1838" s="95"/>
      <c r="K1838" s="30">
        <v>0.12</v>
      </c>
    </row>
    <row r="1839" spans="1:11" ht="15" customHeight="1">
      <c r="A1839" s="4"/>
      <c r="B1839" s="4"/>
      <c r="C1839" s="4"/>
      <c r="D1839" s="4"/>
      <c r="E1839" s="4"/>
      <c r="F1839" s="4"/>
      <c r="G1839" s="96" t="s">
        <v>444</v>
      </c>
      <c r="H1839" s="96"/>
      <c r="I1839" s="96"/>
      <c r="J1839" s="96"/>
      <c r="K1839" s="9">
        <v>24.46</v>
      </c>
    </row>
    <row r="1840" spans="1:11" ht="9.9499999999999993" customHeight="1">
      <c r="A1840" s="4"/>
      <c r="B1840" s="4"/>
      <c r="C1840" s="4"/>
      <c r="D1840" s="4"/>
      <c r="E1840" s="4"/>
      <c r="F1840" s="4"/>
      <c r="G1840" s="92"/>
      <c r="H1840" s="92"/>
      <c r="I1840" s="92"/>
      <c r="J1840" s="92"/>
      <c r="K1840" s="92"/>
    </row>
    <row r="1841" spans="1:11" ht="20.100000000000001" customHeight="1">
      <c r="A1841" s="93" t="s">
        <v>1355</v>
      </c>
      <c r="B1841" s="93"/>
      <c r="C1841" s="93"/>
      <c r="D1841" s="93"/>
      <c r="E1841" s="93"/>
      <c r="F1841" s="93"/>
      <c r="G1841" s="93"/>
      <c r="H1841" s="93"/>
      <c r="I1841" s="93"/>
      <c r="J1841" s="93"/>
      <c r="K1841" s="93"/>
    </row>
    <row r="1842" spans="1:11" ht="15" customHeight="1">
      <c r="A1842" s="94" t="s">
        <v>434</v>
      </c>
      <c r="B1842" s="94"/>
      <c r="C1842" s="94"/>
      <c r="D1842" s="99" t="s">
        <v>419</v>
      </c>
      <c r="E1842" s="99"/>
      <c r="F1842" s="25" t="s">
        <v>420</v>
      </c>
      <c r="G1842" s="99" t="s">
        <v>421</v>
      </c>
      <c r="H1842" s="99"/>
      <c r="I1842" s="99" t="s">
        <v>422</v>
      </c>
      <c r="J1842" s="99"/>
      <c r="K1842" s="25" t="s">
        <v>423</v>
      </c>
    </row>
    <row r="1843" spans="1:11" ht="21" customHeight="1">
      <c r="A1843" s="26" t="s">
        <v>620</v>
      </c>
      <c r="B1843" s="100" t="s">
        <v>621</v>
      </c>
      <c r="C1843" s="100"/>
      <c r="D1843" s="101" t="s">
        <v>21</v>
      </c>
      <c r="E1843" s="101"/>
      <c r="F1843" s="26" t="s">
        <v>216</v>
      </c>
      <c r="G1843" s="102">
        <v>1</v>
      </c>
      <c r="H1843" s="102"/>
      <c r="I1843" s="103">
        <v>24.34</v>
      </c>
      <c r="J1843" s="103"/>
      <c r="K1843" s="29">
        <v>24.34</v>
      </c>
    </row>
    <row r="1844" spans="1:11" ht="18" customHeight="1">
      <c r="A1844" s="4"/>
      <c r="B1844" s="4"/>
      <c r="C1844" s="4"/>
      <c r="D1844" s="4"/>
      <c r="E1844" s="4"/>
      <c r="F1844" s="4"/>
      <c r="G1844" s="95" t="s">
        <v>439</v>
      </c>
      <c r="H1844" s="95"/>
      <c r="I1844" s="95"/>
      <c r="J1844" s="95"/>
      <c r="K1844" s="30">
        <v>24.34</v>
      </c>
    </row>
    <row r="1845" spans="1:11" ht="15" customHeight="1">
      <c r="A1845" s="94" t="s">
        <v>440</v>
      </c>
      <c r="B1845" s="94"/>
      <c r="C1845" s="94"/>
      <c r="D1845" s="99" t="s">
        <v>419</v>
      </c>
      <c r="E1845" s="99"/>
      <c r="F1845" s="25" t="s">
        <v>420</v>
      </c>
      <c r="G1845" s="99" t="s">
        <v>421</v>
      </c>
      <c r="H1845" s="99"/>
      <c r="I1845" s="99" t="s">
        <v>422</v>
      </c>
      <c r="J1845" s="99"/>
      <c r="K1845" s="25" t="s">
        <v>423</v>
      </c>
    </row>
    <row r="1846" spans="1:11" ht="29.1" customHeight="1">
      <c r="A1846" s="26" t="s">
        <v>1351</v>
      </c>
      <c r="B1846" s="100" t="s">
        <v>1352</v>
      </c>
      <c r="C1846" s="100"/>
      <c r="D1846" s="101" t="s">
        <v>21</v>
      </c>
      <c r="E1846" s="101"/>
      <c r="F1846" s="26" t="s">
        <v>216</v>
      </c>
      <c r="G1846" s="102">
        <v>1</v>
      </c>
      <c r="H1846" s="102"/>
      <c r="I1846" s="103">
        <v>0.1</v>
      </c>
      <c r="J1846" s="103"/>
      <c r="K1846" s="29">
        <v>0.1</v>
      </c>
    </row>
    <row r="1847" spans="1:11" ht="29.1" customHeight="1">
      <c r="A1847" s="26" t="s">
        <v>1353</v>
      </c>
      <c r="B1847" s="100" t="s">
        <v>1354</v>
      </c>
      <c r="C1847" s="100"/>
      <c r="D1847" s="101" t="s">
        <v>21</v>
      </c>
      <c r="E1847" s="101"/>
      <c r="F1847" s="26" t="s">
        <v>216</v>
      </c>
      <c r="G1847" s="102">
        <v>1</v>
      </c>
      <c r="H1847" s="102"/>
      <c r="I1847" s="103">
        <v>0.02</v>
      </c>
      <c r="J1847" s="103"/>
      <c r="K1847" s="29">
        <v>0.02</v>
      </c>
    </row>
    <row r="1848" spans="1:11" ht="29.1" customHeight="1">
      <c r="A1848" s="26" t="s">
        <v>1356</v>
      </c>
      <c r="B1848" s="100" t="s">
        <v>1357</v>
      </c>
      <c r="C1848" s="100"/>
      <c r="D1848" s="101" t="s">
        <v>21</v>
      </c>
      <c r="E1848" s="101"/>
      <c r="F1848" s="26" t="s">
        <v>216</v>
      </c>
      <c r="G1848" s="102">
        <v>1</v>
      </c>
      <c r="H1848" s="102"/>
      <c r="I1848" s="103">
        <v>7.0000000000000007E-2</v>
      </c>
      <c r="J1848" s="103"/>
      <c r="K1848" s="29">
        <v>7.0000000000000007E-2</v>
      </c>
    </row>
    <row r="1849" spans="1:11" ht="29.1" customHeight="1">
      <c r="A1849" s="26" t="s">
        <v>1358</v>
      </c>
      <c r="B1849" s="100" t="s">
        <v>1359</v>
      </c>
      <c r="C1849" s="100"/>
      <c r="D1849" s="101" t="s">
        <v>21</v>
      </c>
      <c r="E1849" s="101"/>
      <c r="F1849" s="26" t="s">
        <v>216</v>
      </c>
      <c r="G1849" s="102">
        <v>1</v>
      </c>
      <c r="H1849" s="102"/>
      <c r="I1849" s="103">
        <v>1.33</v>
      </c>
      <c r="J1849" s="103"/>
      <c r="K1849" s="29">
        <v>1.33</v>
      </c>
    </row>
    <row r="1850" spans="1:11" ht="15" customHeight="1">
      <c r="A1850" s="4"/>
      <c r="B1850" s="4"/>
      <c r="C1850" s="4"/>
      <c r="D1850" s="4"/>
      <c r="E1850" s="4"/>
      <c r="F1850" s="4"/>
      <c r="G1850" s="95" t="s">
        <v>443</v>
      </c>
      <c r="H1850" s="95"/>
      <c r="I1850" s="95"/>
      <c r="J1850" s="95"/>
      <c r="K1850" s="30">
        <v>1.52</v>
      </c>
    </row>
    <row r="1851" spans="1:11" ht="15" customHeight="1">
      <c r="A1851" s="4"/>
      <c r="B1851" s="4"/>
      <c r="C1851" s="4"/>
      <c r="D1851" s="4"/>
      <c r="E1851" s="4"/>
      <c r="F1851" s="4"/>
      <c r="G1851" s="96" t="s">
        <v>444</v>
      </c>
      <c r="H1851" s="96"/>
      <c r="I1851" s="96"/>
      <c r="J1851" s="96"/>
      <c r="K1851" s="9">
        <v>25.86</v>
      </c>
    </row>
    <row r="1852" spans="1:11" ht="9.9499999999999993" customHeight="1">
      <c r="A1852" s="4"/>
      <c r="B1852" s="4"/>
      <c r="C1852" s="4"/>
      <c r="D1852" s="4"/>
      <c r="E1852" s="4"/>
      <c r="F1852" s="4"/>
      <c r="G1852" s="92"/>
      <c r="H1852" s="92"/>
      <c r="I1852" s="92"/>
      <c r="J1852" s="92"/>
      <c r="K1852" s="92"/>
    </row>
    <row r="1853" spans="1:11" ht="20.100000000000001" customHeight="1">
      <c r="A1853" s="93" t="s">
        <v>1360</v>
      </c>
      <c r="B1853" s="93"/>
      <c r="C1853" s="93"/>
      <c r="D1853" s="93"/>
      <c r="E1853" s="93"/>
      <c r="F1853" s="93"/>
      <c r="G1853" s="93"/>
      <c r="H1853" s="93"/>
      <c r="I1853" s="93"/>
      <c r="J1853" s="93"/>
      <c r="K1853" s="93"/>
    </row>
    <row r="1854" spans="1:11" ht="15" customHeight="1">
      <c r="A1854" s="94" t="s">
        <v>613</v>
      </c>
      <c r="B1854" s="94"/>
      <c r="C1854" s="94"/>
      <c r="D1854" s="99" t="s">
        <v>419</v>
      </c>
      <c r="E1854" s="99"/>
      <c r="F1854" s="25" t="s">
        <v>420</v>
      </c>
      <c r="G1854" s="99" t="s">
        <v>421</v>
      </c>
      <c r="H1854" s="99"/>
      <c r="I1854" s="99" t="s">
        <v>422</v>
      </c>
      <c r="J1854" s="99"/>
      <c r="K1854" s="25" t="s">
        <v>423</v>
      </c>
    </row>
    <row r="1855" spans="1:11" ht="29.1" customHeight="1">
      <c r="A1855" s="26" t="s">
        <v>1361</v>
      </c>
      <c r="B1855" s="100" t="s">
        <v>1362</v>
      </c>
      <c r="C1855" s="100"/>
      <c r="D1855" s="101" t="s">
        <v>21</v>
      </c>
      <c r="E1855" s="101"/>
      <c r="F1855" s="26" t="s">
        <v>38</v>
      </c>
      <c r="G1855" s="102">
        <v>7.2000000000000002E-5</v>
      </c>
      <c r="H1855" s="102"/>
      <c r="I1855" s="103">
        <v>1412.18</v>
      </c>
      <c r="J1855" s="103"/>
      <c r="K1855" s="29">
        <v>0.10167696</v>
      </c>
    </row>
    <row r="1856" spans="1:11" ht="15" customHeight="1">
      <c r="A1856" s="4"/>
      <c r="B1856" s="4"/>
      <c r="C1856" s="4"/>
      <c r="D1856" s="4"/>
      <c r="E1856" s="4"/>
      <c r="F1856" s="4"/>
      <c r="G1856" s="95" t="s">
        <v>617</v>
      </c>
      <c r="H1856" s="95"/>
      <c r="I1856" s="95"/>
      <c r="J1856" s="95"/>
      <c r="K1856" s="30">
        <v>0.1</v>
      </c>
    </row>
    <row r="1857" spans="1:11" ht="15" customHeight="1">
      <c r="A1857" s="4"/>
      <c r="B1857" s="4"/>
      <c r="C1857" s="4"/>
      <c r="D1857" s="4"/>
      <c r="E1857" s="4"/>
      <c r="F1857" s="4"/>
      <c r="G1857" s="96" t="s">
        <v>444</v>
      </c>
      <c r="H1857" s="96"/>
      <c r="I1857" s="96"/>
      <c r="J1857" s="96"/>
      <c r="K1857" s="9">
        <v>0.1</v>
      </c>
    </row>
    <row r="1858" spans="1:11" ht="9.9499999999999993" customHeight="1">
      <c r="A1858" s="4"/>
      <c r="B1858" s="4"/>
      <c r="C1858" s="4"/>
      <c r="D1858" s="4"/>
      <c r="E1858" s="4"/>
      <c r="F1858" s="4"/>
      <c r="G1858" s="92"/>
      <c r="H1858" s="92"/>
      <c r="I1858" s="92"/>
      <c r="J1858" s="92"/>
      <c r="K1858" s="92"/>
    </row>
    <row r="1859" spans="1:11" ht="20.100000000000001" customHeight="1">
      <c r="A1859" s="93" t="s">
        <v>1363</v>
      </c>
      <c r="B1859" s="93"/>
      <c r="C1859" s="93"/>
      <c r="D1859" s="93"/>
      <c r="E1859" s="93"/>
      <c r="F1859" s="93"/>
      <c r="G1859" s="93"/>
      <c r="H1859" s="93"/>
      <c r="I1859" s="93"/>
      <c r="J1859" s="93"/>
      <c r="K1859" s="93"/>
    </row>
    <row r="1860" spans="1:11" ht="15" customHeight="1">
      <c r="A1860" s="94" t="s">
        <v>613</v>
      </c>
      <c r="B1860" s="94"/>
      <c r="C1860" s="94"/>
      <c r="D1860" s="99" t="s">
        <v>419</v>
      </c>
      <c r="E1860" s="99"/>
      <c r="F1860" s="25" t="s">
        <v>420</v>
      </c>
      <c r="G1860" s="99" t="s">
        <v>421</v>
      </c>
      <c r="H1860" s="99"/>
      <c r="I1860" s="99" t="s">
        <v>422</v>
      </c>
      <c r="J1860" s="99"/>
      <c r="K1860" s="25" t="s">
        <v>423</v>
      </c>
    </row>
    <row r="1861" spans="1:11" ht="29.1" customHeight="1">
      <c r="A1861" s="26" t="s">
        <v>1361</v>
      </c>
      <c r="B1861" s="100" t="s">
        <v>1362</v>
      </c>
      <c r="C1861" s="100"/>
      <c r="D1861" s="101" t="s">
        <v>21</v>
      </c>
      <c r="E1861" s="101"/>
      <c r="F1861" s="26" t="s">
        <v>38</v>
      </c>
      <c r="G1861" s="102">
        <v>1.4800000000000001E-5</v>
      </c>
      <c r="H1861" s="102"/>
      <c r="I1861" s="103">
        <v>1412.18</v>
      </c>
      <c r="J1861" s="103"/>
      <c r="K1861" s="29">
        <v>2.0900264000000002E-2</v>
      </c>
    </row>
    <row r="1862" spans="1:11" ht="15" customHeight="1">
      <c r="A1862" s="4"/>
      <c r="B1862" s="4"/>
      <c r="C1862" s="4"/>
      <c r="D1862" s="4"/>
      <c r="E1862" s="4"/>
      <c r="F1862" s="4"/>
      <c r="G1862" s="95" t="s">
        <v>617</v>
      </c>
      <c r="H1862" s="95"/>
      <c r="I1862" s="95"/>
      <c r="J1862" s="95"/>
      <c r="K1862" s="30">
        <v>0.02</v>
      </c>
    </row>
    <row r="1863" spans="1:11" ht="15" customHeight="1">
      <c r="A1863" s="4"/>
      <c r="B1863" s="4"/>
      <c r="C1863" s="4"/>
      <c r="D1863" s="4"/>
      <c r="E1863" s="4"/>
      <c r="F1863" s="4"/>
      <c r="G1863" s="96" t="s">
        <v>444</v>
      </c>
      <c r="H1863" s="96"/>
      <c r="I1863" s="96"/>
      <c r="J1863" s="96"/>
      <c r="K1863" s="9">
        <v>0.02</v>
      </c>
    </row>
    <row r="1864" spans="1:11" ht="9.9499999999999993" customHeight="1">
      <c r="A1864" s="4"/>
      <c r="B1864" s="4"/>
      <c r="C1864" s="4"/>
      <c r="D1864" s="4"/>
      <c r="E1864" s="4"/>
      <c r="F1864" s="4"/>
      <c r="G1864" s="92"/>
      <c r="H1864" s="92"/>
      <c r="I1864" s="92"/>
      <c r="J1864" s="92"/>
      <c r="K1864" s="92"/>
    </row>
    <row r="1865" spans="1:11" ht="20.100000000000001" customHeight="1">
      <c r="A1865" s="93" t="s">
        <v>1364</v>
      </c>
      <c r="B1865" s="93"/>
      <c r="C1865" s="93"/>
      <c r="D1865" s="93"/>
      <c r="E1865" s="93"/>
      <c r="F1865" s="93"/>
      <c r="G1865" s="93"/>
      <c r="H1865" s="93"/>
      <c r="I1865" s="93"/>
      <c r="J1865" s="93"/>
      <c r="K1865" s="93"/>
    </row>
    <row r="1866" spans="1:11" ht="15" customHeight="1">
      <c r="A1866" s="94" t="s">
        <v>613</v>
      </c>
      <c r="B1866" s="94"/>
      <c r="C1866" s="94"/>
      <c r="D1866" s="99" t="s">
        <v>419</v>
      </c>
      <c r="E1866" s="99"/>
      <c r="F1866" s="25" t="s">
        <v>420</v>
      </c>
      <c r="G1866" s="99" t="s">
        <v>421</v>
      </c>
      <c r="H1866" s="99"/>
      <c r="I1866" s="99" t="s">
        <v>422</v>
      </c>
      <c r="J1866" s="99"/>
      <c r="K1866" s="25" t="s">
        <v>423</v>
      </c>
    </row>
    <row r="1867" spans="1:11" ht="29.1" customHeight="1">
      <c r="A1867" s="26" t="s">
        <v>1361</v>
      </c>
      <c r="B1867" s="100" t="s">
        <v>1362</v>
      </c>
      <c r="C1867" s="100"/>
      <c r="D1867" s="101" t="s">
        <v>21</v>
      </c>
      <c r="E1867" s="101"/>
      <c r="F1867" s="26" t="s">
        <v>38</v>
      </c>
      <c r="G1867" s="102">
        <v>5.0000000000000002E-5</v>
      </c>
      <c r="H1867" s="102"/>
      <c r="I1867" s="103">
        <v>1412.18</v>
      </c>
      <c r="J1867" s="103"/>
      <c r="K1867" s="29">
        <v>7.0609000000000005E-2</v>
      </c>
    </row>
    <row r="1868" spans="1:11" ht="15" customHeight="1">
      <c r="A1868" s="4"/>
      <c r="B1868" s="4"/>
      <c r="C1868" s="4"/>
      <c r="D1868" s="4"/>
      <c r="E1868" s="4"/>
      <c r="F1868" s="4"/>
      <c r="G1868" s="95" t="s">
        <v>617</v>
      </c>
      <c r="H1868" s="95"/>
      <c r="I1868" s="95"/>
      <c r="J1868" s="95"/>
      <c r="K1868" s="30">
        <v>7.0000000000000007E-2</v>
      </c>
    </row>
    <row r="1869" spans="1:11" ht="15" customHeight="1">
      <c r="A1869" s="4"/>
      <c r="B1869" s="4"/>
      <c r="C1869" s="4"/>
      <c r="D1869" s="4"/>
      <c r="E1869" s="4"/>
      <c r="F1869" s="4"/>
      <c r="G1869" s="96" t="s">
        <v>444</v>
      </c>
      <c r="H1869" s="96"/>
      <c r="I1869" s="96"/>
      <c r="J1869" s="96"/>
      <c r="K1869" s="9">
        <v>7.0000000000000007E-2</v>
      </c>
    </row>
    <row r="1870" spans="1:11" ht="9.9499999999999993" customHeight="1">
      <c r="A1870" s="4"/>
      <c r="B1870" s="4"/>
      <c r="C1870" s="4"/>
      <c r="D1870" s="4"/>
      <c r="E1870" s="4"/>
      <c r="F1870" s="4"/>
      <c r="G1870" s="92"/>
      <c r="H1870" s="92"/>
      <c r="I1870" s="92"/>
      <c r="J1870" s="92"/>
      <c r="K1870" s="92"/>
    </row>
    <row r="1871" spans="1:11" ht="20.100000000000001" customHeight="1">
      <c r="A1871" s="93" t="s">
        <v>1365</v>
      </c>
      <c r="B1871" s="93"/>
      <c r="C1871" s="93"/>
      <c r="D1871" s="93"/>
      <c r="E1871" s="93"/>
      <c r="F1871" s="93"/>
      <c r="G1871" s="93"/>
      <c r="H1871" s="93"/>
      <c r="I1871" s="93"/>
      <c r="J1871" s="93"/>
      <c r="K1871" s="93"/>
    </row>
    <row r="1872" spans="1:11" ht="15" customHeight="1">
      <c r="A1872" s="94" t="s">
        <v>816</v>
      </c>
      <c r="B1872" s="94"/>
      <c r="C1872" s="94"/>
      <c r="D1872" s="99" t="s">
        <v>419</v>
      </c>
      <c r="E1872" s="99"/>
      <c r="F1872" s="25" t="s">
        <v>420</v>
      </c>
      <c r="G1872" s="99" t="s">
        <v>421</v>
      </c>
      <c r="H1872" s="99"/>
      <c r="I1872" s="99" t="s">
        <v>422</v>
      </c>
      <c r="J1872" s="99"/>
      <c r="K1872" s="25" t="s">
        <v>423</v>
      </c>
    </row>
    <row r="1873" spans="1:11" ht="21" customHeight="1">
      <c r="A1873" s="26" t="s">
        <v>817</v>
      </c>
      <c r="B1873" s="100" t="s">
        <v>818</v>
      </c>
      <c r="C1873" s="100"/>
      <c r="D1873" s="101" t="s">
        <v>21</v>
      </c>
      <c r="E1873" s="101"/>
      <c r="F1873" s="26" t="s">
        <v>819</v>
      </c>
      <c r="G1873" s="102">
        <v>1.36</v>
      </c>
      <c r="H1873" s="102"/>
      <c r="I1873" s="103">
        <v>0.98</v>
      </c>
      <c r="J1873" s="103"/>
      <c r="K1873" s="29">
        <v>1.3328</v>
      </c>
    </row>
    <row r="1874" spans="1:11" ht="15" customHeight="1">
      <c r="A1874" s="4"/>
      <c r="B1874" s="4"/>
      <c r="C1874" s="4"/>
      <c r="D1874" s="4"/>
      <c r="E1874" s="4"/>
      <c r="F1874" s="4"/>
      <c r="G1874" s="95" t="s">
        <v>820</v>
      </c>
      <c r="H1874" s="95"/>
      <c r="I1874" s="95"/>
      <c r="J1874" s="95"/>
      <c r="K1874" s="30">
        <v>1.33</v>
      </c>
    </row>
    <row r="1875" spans="1:11" ht="15" customHeight="1">
      <c r="A1875" s="4"/>
      <c r="B1875" s="4"/>
      <c r="C1875" s="4"/>
      <c r="D1875" s="4"/>
      <c r="E1875" s="4"/>
      <c r="F1875" s="4"/>
      <c r="G1875" s="96" t="s">
        <v>444</v>
      </c>
      <c r="H1875" s="96"/>
      <c r="I1875" s="96"/>
      <c r="J1875" s="96"/>
      <c r="K1875" s="9">
        <v>1.33</v>
      </c>
    </row>
    <row r="1876" spans="1:11" ht="9.9499999999999993" customHeight="1">
      <c r="A1876" s="4"/>
      <c r="B1876" s="4"/>
      <c r="C1876" s="4"/>
      <c r="D1876" s="4"/>
      <c r="E1876" s="4"/>
      <c r="F1876" s="4"/>
      <c r="G1876" s="92"/>
      <c r="H1876" s="92"/>
      <c r="I1876" s="92"/>
      <c r="J1876" s="92"/>
      <c r="K1876" s="92"/>
    </row>
    <row r="1877" spans="1:11" ht="20.100000000000001" customHeight="1">
      <c r="A1877" s="93" t="s">
        <v>1366</v>
      </c>
      <c r="B1877" s="93"/>
      <c r="C1877" s="93"/>
      <c r="D1877" s="93"/>
      <c r="E1877" s="93"/>
      <c r="F1877" s="93"/>
      <c r="G1877" s="93"/>
      <c r="H1877" s="93"/>
      <c r="I1877" s="93"/>
      <c r="J1877" s="93"/>
      <c r="K1877" s="93"/>
    </row>
    <row r="1878" spans="1:11" ht="15" customHeight="1">
      <c r="A1878" s="94" t="s">
        <v>697</v>
      </c>
      <c r="B1878" s="94"/>
      <c r="C1878" s="94"/>
      <c r="D1878" s="99" t="s">
        <v>419</v>
      </c>
      <c r="E1878" s="99"/>
      <c r="F1878" s="25" t="s">
        <v>420</v>
      </c>
      <c r="G1878" s="99" t="s">
        <v>421</v>
      </c>
      <c r="H1878" s="99"/>
      <c r="I1878" s="99" t="s">
        <v>422</v>
      </c>
      <c r="J1878" s="99"/>
      <c r="K1878" s="25" t="s">
        <v>423</v>
      </c>
    </row>
    <row r="1879" spans="1:11" ht="21" customHeight="1">
      <c r="A1879" s="26" t="s">
        <v>722</v>
      </c>
      <c r="B1879" s="100" t="s">
        <v>723</v>
      </c>
      <c r="C1879" s="100"/>
      <c r="D1879" s="101" t="s">
        <v>21</v>
      </c>
      <c r="E1879" s="101"/>
      <c r="F1879" s="26" t="s">
        <v>216</v>
      </c>
      <c r="G1879" s="102">
        <v>1</v>
      </c>
      <c r="H1879" s="102"/>
      <c r="I1879" s="103">
        <v>2.79</v>
      </c>
      <c r="J1879" s="103"/>
      <c r="K1879" s="29">
        <v>2.79</v>
      </c>
    </row>
    <row r="1880" spans="1:11" ht="21" customHeight="1">
      <c r="A1880" s="26" t="s">
        <v>724</v>
      </c>
      <c r="B1880" s="100" t="s">
        <v>725</v>
      </c>
      <c r="C1880" s="100"/>
      <c r="D1880" s="101" t="s">
        <v>21</v>
      </c>
      <c r="E1880" s="101"/>
      <c r="F1880" s="26" t="s">
        <v>216</v>
      </c>
      <c r="G1880" s="102">
        <v>1</v>
      </c>
      <c r="H1880" s="102"/>
      <c r="I1880" s="103">
        <v>1.31</v>
      </c>
      <c r="J1880" s="103"/>
      <c r="K1880" s="29">
        <v>1.31</v>
      </c>
    </row>
    <row r="1881" spans="1:11" ht="21" customHeight="1">
      <c r="A1881" s="26" t="s">
        <v>700</v>
      </c>
      <c r="B1881" s="100" t="s">
        <v>701</v>
      </c>
      <c r="C1881" s="100"/>
      <c r="D1881" s="101" t="s">
        <v>21</v>
      </c>
      <c r="E1881" s="101"/>
      <c r="F1881" s="26" t="s">
        <v>216</v>
      </c>
      <c r="G1881" s="102">
        <v>1</v>
      </c>
      <c r="H1881" s="102"/>
      <c r="I1881" s="103">
        <v>1.43</v>
      </c>
      <c r="J1881" s="103"/>
      <c r="K1881" s="29">
        <v>1.43</v>
      </c>
    </row>
    <row r="1882" spans="1:11" ht="21" customHeight="1">
      <c r="A1882" s="26" t="s">
        <v>726</v>
      </c>
      <c r="B1882" s="100" t="s">
        <v>727</v>
      </c>
      <c r="C1882" s="100"/>
      <c r="D1882" s="101" t="s">
        <v>21</v>
      </c>
      <c r="E1882" s="101"/>
      <c r="F1882" s="26" t="s">
        <v>216</v>
      </c>
      <c r="G1882" s="102">
        <v>1</v>
      </c>
      <c r="H1882" s="102"/>
      <c r="I1882" s="103">
        <v>0.78</v>
      </c>
      <c r="J1882" s="103"/>
      <c r="K1882" s="29">
        <v>0.78</v>
      </c>
    </row>
    <row r="1883" spans="1:11" ht="21" customHeight="1">
      <c r="A1883" s="26" t="s">
        <v>704</v>
      </c>
      <c r="B1883" s="100" t="s">
        <v>705</v>
      </c>
      <c r="C1883" s="100"/>
      <c r="D1883" s="101" t="s">
        <v>21</v>
      </c>
      <c r="E1883" s="101"/>
      <c r="F1883" s="26" t="s">
        <v>216</v>
      </c>
      <c r="G1883" s="102">
        <v>1</v>
      </c>
      <c r="H1883" s="102"/>
      <c r="I1883" s="103">
        <v>0.08</v>
      </c>
      <c r="J1883" s="103"/>
      <c r="K1883" s="29">
        <v>0.08</v>
      </c>
    </row>
    <row r="1884" spans="1:11" ht="21" customHeight="1">
      <c r="A1884" s="26" t="s">
        <v>728</v>
      </c>
      <c r="B1884" s="100" t="s">
        <v>729</v>
      </c>
      <c r="C1884" s="100"/>
      <c r="D1884" s="101" t="s">
        <v>21</v>
      </c>
      <c r="E1884" s="101"/>
      <c r="F1884" s="26" t="s">
        <v>216</v>
      </c>
      <c r="G1884" s="102">
        <v>1</v>
      </c>
      <c r="H1884" s="102"/>
      <c r="I1884" s="103">
        <v>0.54</v>
      </c>
      <c r="J1884" s="103"/>
      <c r="K1884" s="29">
        <v>0.54</v>
      </c>
    </row>
    <row r="1885" spans="1:11" ht="15" customHeight="1">
      <c r="A1885" s="4"/>
      <c r="B1885" s="4"/>
      <c r="C1885" s="4"/>
      <c r="D1885" s="4"/>
      <c r="E1885" s="4"/>
      <c r="F1885" s="4"/>
      <c r="G1885" s="95" t="s">
        <v>706</v>
      </c>
      <c r="H1885" s="95"/>
      <c r="I1885" s="95"/>
      <c r="J1885" s="95"/>
      <c r="K1885" s="30">
        <v>6.93</v>
      </c>
    </row>
    <row r="1886" spans="1:11" ht="15" customHeight="1">
      <c r="A1886" s="94" t="s">
        <v>707</v>
      </c>
      <c r="B1886" s="94"/>
      <c r="C1886" s="94"/>
      <c r="D1886" s="99" t="s">
        <v>419</v>
      </c>
      <c r="E1886" s="99"/>
      <c r="F1886" s="25" t="s">
        <v>420</v>
      </c>
      <c r="G1886" s="99" t="s">
        <v>421</v>
      </c>
      <c r="H1886" s="99"/>
      <c r="I1886" s="99" t="s">
        <v>422</v>
      </c>
      <c r="J1886" s="99"/>
      <c r="K1886" s="25" t="s">
        <v>423</v>
      </c>
    </row>
    <row r="1887" spans="1:11" ht="15" customHeight="1">
      <c r="A1887" s="26" t="s">
        <v>997</v>
      </c>
      <c r="B1887" s="100" t="s">
        <v>998</v>
      </c>
      <c r="C1887" s="100"/>
      <c r="D1887" s="101" t="s">
        <v>21</v>
      </c>
      <c r="E1887" s="101"/>
      <c r="F1887" s="26" t="s">
        <v>216</v>
      </c>
      <c r="G1887" s="102">
        <v>1</v>
      </c>
      <c r="H1887" s="102"/>
      <c r="I1887" s="103">
        <v>20.97</v>
      </c>
      <c r="J1887" s="103"/>
      <c r="K1887" s="29">
        <v>20.97</v>
      </c>
    </row>
    <row r="1888" spans="1:11" ht="15" customHeight="1">
      <c r="A1888" s="4"/>
      <c r="B1888" s="4"/>
      <c r="C1888" s="4"/>
      <c r="D1888" s="4"/>
      <c r="E1888" s="4"/>
      <c r="F1888" s="4"/>
      <c r="G1888" s="95" t="s">
        <v>710</v>
      </c>
      <c r="H1888" s="95"/>
      <c r="I1888" s="95"/>
      <c r="J1888" s="95"/>
      <c r="K1888" s="30">
        <v>20.97</v>
      </c>
    </row>
    <row r="1889" spans="1:11" ht="15" customHeight="1">
      <c r="A1889" s="94" t="s">
        <v>440</v>
      </c>
      <c r="B1889" s="94"/>
      <c r="C1889" s="94"/>
      <c r="D1889" s="99" t="s">
        <v>419</v>
      </c>
      <c r="E1889" s="99"/>
      <c r="F1889" s="25" t="s">
        <v>420</v>
      </c>
      <c r="G1889" s="99" t="s">
        <v>421</v>
      </c>
      <c r="H1889" s="99"/>
      <c r="I1889" s="99" t="s">
        <v>422</v>
      </c>
      <c r="J1889" s="99"/>
      <c r="K1889" s="25" t="s">
        <v>423</v>
      </c>
    </row>
    <row r="1890" spans="1:11" ht="21" customHeight="1">
      <c r="A1890" s="26" t="s">
        <v>1367</v>
      </c>
      <c r="B1890" s="100" t="s">
        <v>1368</v>
      </c>
      <c r="C1890" s="100"/>
      <c r="D1890" s="101" t="s">
        <v>21</v>
      </c>
      <c r="E1890" s="101"/>
      <c r="F1890" s="26" t="s">
        <v>216</v>
      </c>
      <c r="G1890" s="102">
        <v>1</v>
      </c>
      <c r="H1890" s="102"/>
      <c r="I1890" s="103">
        <v>0.24</v>
      </c>
      <c r="J1890" s="103"/>
      <c r="K1890" s="29">
        <v>0.24</v>
      </c>
    </row>
    <row r="1891" spans="1:11" ht="15" customHeight="1">
      <c r="A1891" s="4"/>
      <c r="B1891" s="4"/>
      <c r="C1891" s="4"/>
      <c r="D1891" s="4"/>
      <c r="E1891" s="4"/>
      <c r="F1891" s="4"/>
      <c r="G1891" s="95" t="s">
        <v>443</v>
      </c>
      <c r="H1891" s="95"/>
      <c r="I1891" s="95"/>
      <c r="J1891" s="95"/>
      <c r="K1891" s="30">
        <v>0.24</v>
      </c>
    </row>
    <row r="1892" spans="1:11" ht="15" customHeight="1">
      <c r="A1892" s="4"/>
      <c r="B1892" s="4"/>
      <c r="C1892" s="4"/>
      <c r="D1892" s="4"/>
      <c r="E1892" s="4"/>
      <c r="F1892" s="4"/>
      <c r="G1892" s="96" t="s">
        <v>444</v>
      </c>
      <c r="H1892" s="96"/>
      <c r="I1892" s="96"/>
      <c r="J1892" s="96"/>
      <c r="K1892" s="9">
        <v>28.14</v>
      </c>
    </row>
    <row r="1893" spans="1:11" ht="9.9499999999999993" customHeight="1">
      <c r="A1893" s="4"/>
      <c r="B1893" s="4"/>
      <c r="C1893" s="4"/>
      <c r="D1893" s="4"/>
      <c r="E1893" s="4"/>
      <c r="F1893" s="4"/>
      <c r="G1893" s="92"/>
      <c r="H1893" s="92"/>
      <c r="I1893" s="92"/>
      <c r="J1893" s="92"/>
      <c r="K1893" s="92"/>
    </row>
    <row r="1894" spans="1:11" ht="20.100000000000001" customHeight="1">
      <c r="A1894" s="93" t="s">
        <v>1369</v>
      </c>
      <c r="B1894" s="93"/>
      <c r="C1894" s="93"/>
      <c r="D1894" s="93"/>
      <c r="E1894" s="93"/>
      <c r="F1894" s="93"/>
      <c r="G1894" s="93"/>
      <c r="H1894" s="93"/>
      <c r="I1894" s="93"/>
      <c r="J1894" s="93"/>
      <c r="K1894" s="93"/>
    </row>
    <row r="1895" spans="1:11" ht="15" customHeight="1">
      <c r="A1895" s="94" t="s">
        <v>697</v>
      </c>
      <c r="B1895" s="94"/>
      <c r="C1895" s="94"/>
      <c r="D1895" s="99" t="s">
        <v>419</v>
      </c>
      <c r="E1895" s="99"/>
      <c r="F1895" s="25" t="s">
        <v>420</v>
      </c>
      <c r="G1895" s="99" t="s">
        <v>421</v>
      </c>
      <c r="H1895" s="99"/>
      <c r="I1895" s="99" t="s">
        <v>422</v>
      </c>
      <c r="J1895" s="99"/>
      <c r="K1895" s="25" t="s">
        <v>423</v>
      </c>
    </row>
    <row r="1896" spans="1:11" ht="21" customHeight="1">
      <c r="A1896" s="26" t="s">
        <v>722</v>
      </c>
      <c r="B1896" s="100" t="s">
        <v>723</v>
      </c>
      <c r="C1896" s="100"/>
      <c r="D1896" s="101" t="s">
        <v>21</v>
      </c>
      <c r="E1896" s="101"/>
      <c r="F1896" s="26" t="s">
        <v>216</v>
      </c>
      <c r="G1896" s="102">
        <v>1</v>
      </c>
      <c r="H1896" s="102"/>
      <c r="I1896" s="103">
        <v>2.79</v>
      </c>
      <c r="J1896" s="103"/>
      <c r="K1896" s="29">
        <v>2.79</v>
      </c>
    </row>
    <row r="1897" spans="1:11" ht="21" customHeight="1">
      <c r="A1897" s="26" t="s">
        <v>1370</v>
      </c>
      <c r="B1897" s="100" t="s">
        <v>1371</v>
      </c>
      <c r="C1897" s="100"/>
      <c r="D1897" s="101" t="s">
        <v>21</v>
      </c>
      <c r="E1897" s="101"/>
      <c r="F1897" s="26" t="s">
        <v>216</v>
      </c>
      <c r="G1897" s="102">
        <v>1</v>
      </c>
      <c r="H1897" s="102"/>
      <c r="I1897" s="103">
        <v>1.39</v>
      </c>
      <c r="J1897" s="103"/>
      <c r="K1897" s="29">
        <v>1.39</v>
      </c>
    </row>
    <row r="1898" spans="1:11" ht="21" customHeight="1">
      <c r="A1898" s="26" t="s">
        <v>700</v>
      </c>
      <c r="B1898" s="100" t="s">
        <v>701</v>
      </c>
      <c r="C1898" s="100"/>
      <c r="D1898" s="101" t="s">
        <v>21</v>
      </c>
      <c r="E1898" s="101"/>
      <c r="F1898" s="26" t="s">
        <v>216</v>
      </c>
      <c r="G1898" s="102">
        <v>1</v>
      </c>
      <c r="H1898" s="102"/>
      <c r="I1898" s="103">
        <v>1.43</v>
      </c>
      <c r="J1898" s="103"/>
      <c r="K1898" s="29">
        <v>1.43</v>
      </c>
    </row>
    <row r="1899" spans="1:11" ht="21" customHeight="1">
      <c r="A1899" s="26" t="s">
        <v>1372</v>
      </c>
      <c r="B1899" s="100" t="s">
        <v>1373</v>
      </c>
      <c r="C1899" s="100"/>
      <c r="D1899" s="101" t="s">
        <v>21</v>
      </c>
      <c r="E1899" s="101"/>
      <c r="F1899" s="26" t="s">
        <v>216</v>
      </c>
      <c r="G1899" s="102">
        <v>1</v>
      </c>
      <c r="H1899" s="102"/>
      <c r="I1899" s="103">
        <v>0.61</v>
      </c>
      <c r="J1899" s="103"/>
      <c r="K1899" s="29">
        <v>0.61</v>
      </c>
    </row>
    <row r="1900" spans="1:11" ht="21" customHeight="1">
      <c r="A1900" s="26" t="s">
        <v>704</v>
      </c>
      <c r="B1900" s="100" t="s">
        <v>705</v>
      </c>
      <c r="C1900" s="100"/>
      <c r="D1900" s="101" t="s">
        <v>21</v>
      </c>
      <c r="E1900" s="101"/>
      <c r="F1900" s="26" t="s">
        <v>216</v>
      </c>
      <c r="G1900" s="102">
        <v>1</v>
      </c>
      <c r="H1900" s="102"/>
      <c r="I1900" s="103">
        <v>0.08</v>
      </c>
      <c r="J1900" s="103"/>
      <c r="K1900" s="29">
        <v>0.08</v>
      </c>
    </row>
    <row r="1901" spans="1:11" ht="21" customHeight="1">
      <c r="A1901" s="26" t="s">
        <v>728</v>
      </c>
      <c r="B1901" s="100" t="s">
        <v>729</v>
      </c>
      <c r="C1901" s="100"/>
      <c r="D1901" s="101" t="s">
        <v>21</v>
      </c>
      <c r="E1901" s="101"/>
      <c r="F1901" s="26" t="s">
        <v>216</v>
      </c>
      <c r="G1901" s="102">
        <v>1</v>
      </c>
      <c r="H1901" s="102"/>
      <c r="I1901" s="103">
        <v>0.54</v>
      </c>
      <c r="J1901" s="103"/>
      <c r="K1901" s="29">
        <v>0.54</v>
      </c>
    </row>
    <row r="1902" spans="1:11" ht="15" customHeight="1">
      <c r="A1902" s="4"/>
      <c r="B1902" s="4"/>
      <c r="C1902" s="4"/>
      <c r="D1902" s="4"/>
      <c r="E1902" s="4"/>
      <c r="F1902" s="4"/>
      <c r="G1902" s="95" t="s">
        <v>706</v>
      </c>
      <c r="H1902" s="95"/>
      <c r="I1902" s="95"/>
      <c r="J1902" s="95"/>
      <c r="K1902" s="30">
        <v>6.84</v>
      </c>
    </row>
    <row r="1903" spans="1:11" ht="15" customHeight="1">
      <c r="A1903" s="94" t="s">
        <v>707</v>
      </c>
      <c r="B1903" s="94"/>
      <c r="C1903" s="94"/>
      <c r="D1903" s="99" t="s">
        <v>419</v>
      </c>
      <c r="E1903" s="99"/>
      <c r="F1903" s="25" t="s">
        <v>420</v>
      </c>
      <c r="G1903" s="99" t="s">
        <v>421</v>
      </c>
      <c r="H1903" s="99"/>
      <c r="I1903" s="99" t="s">
        <v>422</v>
      </c>
      <c r="J1903" s="99"/>
      <c r="K1903" s="25" t="s">
        <v>423</v>
      </c>
    </row>
    <row r="1904" spans="1:11" ht="15" customHeight="1">
      <c r="A1904" s="26" t="s">
        <v>1000</v>
      </c>
      <c r="B1904" s="100" t="s">
        <v>1001</v>
      </c>
      <c r="C1904" s="100"/>
      <c r="D1904" s="101" t="s">
        <v>21</v>
      </c>
      <c r="E1904" s="101"/>
      <c r="F1904" s="26" t="s">
        <v>216</v>
      </c>
      <c r="G1904" s="102">
        <v>1</v>
      </c>
      <c r="H1904" s="102"/>
      <c r="I1904" s="103">
        <v>15.78</v>
      </c>
      <c r="J1904" s="103"/>
      <c r="K1904" s="29">
        <v>15.78</v>
      </c>
    </row>
    <row r="1905" spans="1:11" ht="15" customHeight="1">
      <c r="A1905" s="4"/>
      <c r="B1905" s="4"/>
      <c r="C1905" s="4"/>
      <c r="D1905" s="4"/>
      <c r="E1905" s="4"/>
      <c r="F1905" s="4"/>
      <c r="G1905" s="95" t="s">
        <v>710</v>
      </c>
      <c r="H1905" s="95"/>
      <c r="I1905" s="95"/>
      <c r="J1905" s="95"/>
      <c r="K1905" s="30">
        <v>15.78</v>
      </c>
    </row>
    <row r="1906" spans="1:11" ht="15" customHeight="1">
      <c r="A1906" s="94" t="s">
        <v>440</v>
      </c>
      <c r="B1906" s="94"/>
      <c r="C1906" s="94"/>
      <c r="D1906" s="99" t="s">
        <v>419</v>
      </c>
      <c r="E1906" s="99"/>
      <c r="F1906" s="25" t="s">
        <v>420</v>
      </c>
      <c r="G1906" s="99" t="s">
        <v>421</v>
      </c>
      <c r="H1906" s="99"/>
      <c r="I1906" s="99" t="s">
        <v>422</v>
      </c>
      <c r="J1906" s="99"/>
      <c r="K1906" s="25" t="s">
        <v>423</v>
      </c>
    </row>
    <row r="1907" spans="1:11" ht="21" customHeight="1">
      <c r="A1907" s="26" t="s">
        <v>1374</v>
      </c>
      <c r="B1907" s="100" t="s">
        <v>1375</v>
      </c>
      <c r="C1907" s="100"/>
      <c r="D1907" s="101" t="s">
        <v>21</v>
      </c>
      <c r="E1907" s="101"/>
      <c r="F1907" s="26" t="s">
        <v>216</v>
      </c>
      <c r="G1907" s="102">
        <v>1</v>
      </c>
      <c r="H1907" s="102"/>
      <c r="I1907" s="103">
        <v>0.33</v>
      </c>
      <c r="J1907" s="103"/>
      <c r="K1907" s="29">
        <v>0.33</v>
      </c>
    </row>
    <row r="1908" spans="1:11" ht="15" customHeight="1">
      <c r="A1908" s="4"/>
      <c r="B1908" s="4"/>
      <c r="C1908" s="4"/>
      <c r="D1908" s="4"/>
      <c r="E1908" s="4"/>
      <c r="F1908" s="4"/>
      <c r="G1908" s="95" t="s">
        <v>443</v>
      </c>
      <c r="H1908" s="95"/>
      <c r="I1908" s="95"/>
      <c r="J1908" s="95"/>
      <c r="K1908" s="30">
        <v>0.33</v>
      </c>
    </row>
    <row r="1909" spans="1:11" ht="15" customHeight="1">
      <c r="A1909" s="4"/>
      <c r="B1909" s="4"/>
      <c r="C1909" s="4"/>
      <c r="D1909" s="4"/>
      <c r="E1909" s="4"/>
      <c r="F1909" s="4"/>
      <c r="G1909" s="96" t="s">
        <v>444</v>
      </c>
      <c r="H1909" s="96"/>
      <c r="I1909" s="96"/>
      <c r="J1909" s="96"/>
      <c r="K1909" s="9">
        <v>22.95</v>
      </c>
    </row>
    <row r="1910" spans="1:11" ht="9.9499999999999993" customHeight="1">
      <c r="A1910" s="4"/>
      <c r="B1910" s="4"/>
      <c r="C1910" s="4"/>
      <c r="D1910" s="4"/>
      <c r="E1910" s="4"/>
      <c r="F1910" s="4"/>
      <c r="G1910" s="92"/>
      <c r="H1910" s="92"/>
      <c r="I1910" s="92"/>
      <c r="J1910" s="92"/>
      <c r="K1910" s="92"/>
    </row>
    <row r="1911" spans="1:11" ht="20.100000000000001" customHeight="1">
      <c r="A1911" s="93" t="s">
        <v>1376</v>
      </c>
      <c r="B1911" s="93"/>
      <c r="C1911" s="93"/>
      <c r="D1911" s="93"/>
      <c r="E1911" s="93"/>
      <c r="F1911" s="93"/>
      <c r="G1911" s="93"/>
      <c r="H1911" s="93"/>
      <c r="I1911" s="93"/>
      <c r="J1911" s="93"/>
      <c r="K1911" s="93"/>
    </row>
    <row r="1912" spans="1:11" ht="15" customHeight="1">
      <c r="A1912" s="94" t="s">
        <v>697</v>
      </c>
      <c r="B1912" s="94"/>
      <c r="C1912" s="94"/>
      <c r="D1912" s="99" t="s">
        <v>419</v>
      </c>
      <c r="E1912" s="99"/>
      <c r="F1912" s="25" t="s">
        <v>420</v>
      </c>
      <c r="G1912" s="99" t="s">
        <v>421</v>
      </c>
      <c r="H1912" s="99"/>
      <c r="I1912" s="99" t="s">
        <v>422</v>
      </c>
      <c r="J1912" s="99"/>
      <c r="K1912" s="25" t="s">
        <v>423</v>
      </c>
    </row>
    <row r="1913" spans="1:11" ht="21" customHeight="1">
      <c r="A1913" s="26" t="s">
        <v>722</v>
      </c>
      <c r="B1913" s="100" t="s">
        <v>723</v>
      </c>
      <c r="C1913" s="100"/>
      <c r="D1913" s="101" t="s">
        <v>21</v>
      </c>
      <c r="E1913" s="101"/>
      <c r="F1913" s="26" t="s">
        <v>216</v>
      </c>
      <c r="G1913" s="102">
        <v>1</v>
      </c>
      <c r="H1913" s="102"/>
      <c r="I1913" s="103">
        <v>2.79</v>
      </c>
      <c r="J1913" s="103"/>
      <c r="K1913" s="29">
        <v>2.79</v>
      </c>
    </row>
    <row r="1914" spans="1:11" ht="21" customHeight="1">
      <c r="A1914" s="26" t="s">
        <v>1377</v>
      </c>
      <c r="B1914" s="100" t="s">
        <v>1378</v>
      </c>
      <c r="C1914" s="100"/>
      <c r="D1914" s="101" t="s">
        <v>21</v>
      </c>
      <c r="E1914" s="101"/>
      <c r="F1914" s="26" t="s">
        <v>216</v>
      </c>
      <c r="G1914" s="102">
        <v>1</v>
      </c>
      <c r="H1914" s="102"/>
      <c r="I1914" s="103">
        <v>1.82</v>
      </c>
      <c r="J1914" s="103"/>
      <c r="K1914" s="29">
        <v>1.82</v>
      </c>
    </row>
    <row r="1915" spans="1:11" ht="21" customHeight="1">
      <c r="A1915" s="26" t="s">
        <v>700</v>
      </c>
      <c r="B1915" s="100" t="s">
        <v>701</v>
      </c>
      <c r="C1915" s="100"/>
      <c r="D1915" s="101" t="s">
        <v>21</v>
      </c>
      <c r="E1915" s="101"/>
      <c r="F1915" s="26" t="s">
        <v>216</v>
      </c>
      <c r="G1915" s="102">
        <v>1</v>
      </c>
      <c r="H1915" s="102"/>
      <c r="I1915" s="103">
        <v>1.43</v>
      </c>
      <c r="J1915" s="103"/>
      <c r="K1915" s="29">
        <v>1.43</v>
      </c>
    </row>
    <row r="1916" spans="1:11" ht="21" customHeight="1">
      <c r="A1916" s="26" t="s">
        <v>1379</v>
      </c>
      <c r="B1916" s="100" t="s">
        <v>1380</v>
      </c>
      <c r="C1916" s="100"/>
      <c r="D1916" s="101" t="s">
        <v>21</v>
      </c>
      <c r="E1916" s="101"/>
      <c r="F1916" s="26" t="s">
        <v>216</v>
      </c>
      <c r="G1916" s="102">
        <v>1</v>
      </c>
      <c r="H1916" s="102"/>
      <c r="I1916" s="103">
        <v>1.21</v>
      </c>
      <c r="J1916" s="103"/>
      <c r="K1916" s="29">
        <v>1.21</v>
      </c>
    </row>
    <row r="1917" spans="1:11" ht="21" customHeight="1">
      <c r="A1917" s="26" t="s">
        <v>704</v>
      </c>
      <c r="B1917" s="100" t="s">
        <v>705</v>
      </c>
      <c r="C1917" s="100"/>
      <c r="D1917" s="101" t="s">
        <v>21</v>
      </c>
      <c r="E1917" s="101"/>
      <c r="F1917" s="26" t="s">
        <v>216</v>
      </c>
      <c r="G1917" s="102">
        <v>1</v>
      </c>
      <c r="H1917" s="102"/>
      <c r="I1917" s="103">
        <v>0.08</v>
      </c>
      <c r="J1917" s="103"/>
      <c r="K1917" s="29">
        <v>0.08</v>
      </c>
    </row>
    <row r="1918" spans="1:11" ht="21" customHeight="1">
      <c r="A1918" s="26" t="s">
        <v>728</v>
      </c>
      <c r="B1918" s="100" t="s">
        <v>729</v>
      </c>
      <c r="C1918" s="100"/>
      <c r="D1918" s="101" t="s">
        <v>21</v>
      </c>
      <c r="E1918" s="101"/>
      <c r="F1918" s="26" t="s">
        <v>216</v>
      </c>
      <c r="G1918" s="102">
        <v>1</v>
      </c>
      <c r="H1918" s="102"/>
      <c r="I1918" s="103">
        <v>0.54</v>
      </c>
      <c r="J1918" s="103"/>
      <c r="K1918" s="29">
        <v>0.54</v>
      </c>
    </row>
    <row r="1919" spans="1:11" ht="15" customHeight="1">
      <c r="A1919" s="4"/>
      <c r="B1919" s="4"/>
      <c r="C1919" s="4"/>
      <c r="D1919" s="4"/>
      <c r="E1919" s="4"/>
      <c r="F1919" s="4"/>
      <c r="G1919" s="95" t="s">
        <v>706</v>
      </c>
      <c r="H1919" s="95"/>
      <c r="I1919" s="95"/>
      <c r="J1919" s="95"/>
      <c r="K1919" s="30">
        <v>7.87</v>
      </c>
    </row>
    <row r="1920" spans="1:11" ht="15" customHeight="1">
      <c r="A1920" s="94" t="s">
        <v>707</v>
      </c>
      <c r="B1920" s="94"/>
      <c r="C1920" s="94"/>
      <c r="D1920" s="99" t="s">
        <v>419</v>
      </c>
      <c r="E1920" s="99"/>
      <c r="F1920" s="25" t="s">
        <v>420</v>
      </c>
      <c r="G1920" s="99" t="s">
        <v>421</v>
      </c>
      <c r="H1920" s="99"/>
      <c r="I1920" s="99" t="s">
        <v>422</v>
      </c>
      <c r="J1920" s="99"/>
      <c r="K1920" s="25" t="s">
        <v>423</v>
      </c>
    </row>
    <row r="1921" spans="1:11" ht="15" customHeight="1">
      <c r="A1921" s="26" t="s">
        <v>1003</v>
      </c>
      <c r="B1921" s="100" t="s">
        <v>1004</v>
      </c>
      <c r="C1921" s="100"/>
      <c r="D1921" s="101" t="s">
        <v>21</v>
      </c>
      <c r="E1921" s="101"/>
      <c r="F1921" s="26" t="s">
        <v>216</v>
      </c>
      <c r="G1921" s="102">
        <v>1</v>
      </c>
      <c r="H1921" s="102"/>
      <c r="I1921" s="103">
        <v>20.97</v>
      </c>
      <c r="J1921" s="103"/>
      <c r="K1921" s="29">
        <v>20.97</v>
      </c>
    </row>
    <row r="1922" spans="1:11" ht="15" customHeight="1">
      <c r="A1922" s="4"/>
      <c r="B1922" s="4"/>
      <c r="C1922" s="4"/>
      <c r="D1922" s="4"/>
      <c r="E1922" s="4"/>
      <c r="F1922" s="4"/>
      <c r="G1922" s="95" t="s">
        <v>710</v>
      </c>
      <c r="H1922" s="95"/>
      <c r="I1922" s="95"/>
      <c r="J1922" s="95"/>
      <c r="K1922" s="30">
        <v>20.97</v>
      </c>
    </row>
    <row r="1923" spans="1:11" ht="15" customHeight="1">
      <c r="A1923" s="94" t="s">
        <v>440</v>
      </c>
      <c r="B1923" s="94"/>
      <c r="C1923" s="94"/>
      <c r="D1923" s="99" t="s">
        <v>419</v>
      </c>
      <c r="E1923" s="99"/>
      <c r="F1923" s="25" t="s">
        <v>420</v>
      </c>
      <c r="G1923" s="99" t="s">
        <v>421</v>
      </c>
      <c r="H1923" s="99"/>
      <c r="I1923" s="99" t="s">
        <v>422</v>
      </c>
      <c r="J1923" s="99"/>
      <c r="K1923" s="25" t="s">
        <v>423</v>
      </c>
    </row>
    <row r="1924" spans="1:11" ht="21" customHeight="1">
      <c r="A1924" s="26" t="s">
        <v>1381</v>
      </c>
      <c r="B1924" s="100" t="s">
        <v>1382</v>
      </c>
      <c r="C1924" s="100"/>
      <c r="D1924" s="101" t="s">
        <v>21</v>
      </c>
      <c r="E1924" s="101"/>
      <c r="F1924" s="26" t="s">
        <v>216</v>
      </c>
      <c r="G1924" s="102">
        <v>1</v>
      </c>
      <c r="H1924" s="102"/>
      <c r="I1924" s="103">
        <v>0.24</v>
      </c>
      <c r="J1924" s="103"/>
      <c r="K1924" s="29">
        <v>0.24</v>
      </c>
    </row>
    <row r="1925" spans="1:11" ht="15" customHeight="1">
      <c r="A1925" s="4"/>
      <c r="B1925" s="4"/>
      <c r="C1925" s="4"/>
      <c r="D1925" s="4"/>
      <c r="E1925" s="4"/>
      <c r="F1925" s="4"/>
      <c r="G1925" s="95" t="s">
        <v>443</v>
      </c>
      <c r="H1925" s="95"/>
      <c r="I1925" s="95"/>
      <c r="J1925" s="95"/>
      <c r="K1925" s="30">
        <v>0.24</v>
      </c>
    </row>
    <row r="1926" spans="1:11" ht="15" customHeight="1">
      <c r="A1926" s="4"/>
      <c r="B1926" s="4"/>
      <c r="C1926" s="4"/>
      <c r="D1926" s="4"/>
      <c r="E1926" s="4"/>
      <c r="F1926" s="4"/>
      <c r="G1926" s="96" t="s">
        <v>444</v>
      </c>
      <c r="H1926" s="96"/>
      <c r="I1926" s="96"/>
      <c r="J1926" s="96"/>
      <c r="K1926" s="9">
        <v>29.08</v>
      </c>
    </row>
    <row r="1927" spans="1:11" ht="9.9499999999999993" customHeight="1">
      <c r="A1927" s="4"/>
      <c r="B1927" s="4"/>
      <c r="C1927" s="4"/>
      <c r="D1927" s="4"/>
      <c r="E1927" s="4"/>
      <c r="F1927" s="4"/>
      <c r="G1927" s="92"/>
      <c r="H1927" s="92"/>
      <c r="I1927" s="92"/>
      <c r="J1927" s="92"/>
      <c r="K1927" s="92"/>
    </row>
    <row r="1928" spans="1:11" ht="20.100000000000001" customHeight="1">
      <c r="A1928" s="93" t="s">
        <v>1383</v>
      </c>
      <c r="B1928" s="93"/>
      <c r="C1928" s="93"/>
      <c r="D1928" s="93"/>
      <c r="E1928" s="93"/>
      <c r="F1928" s="93"/>
      <c r="G1928" s="93"/>
      <c r="H1928" s="93"/>
      <c r="I1928" s="93"/>
      <c r="J1928" s="93"/>
      <c r="K1928" s="93"/>
    </row>
    <row r="1929" spans="1:11" ht="15" customHeight="1">
      <c r="A1929" s="94" t="s">
        <v>434</v>
      </c>
      <c r="B1929" s="94"/>
      <c r="C1929" s="94"/>
      <c r="D1929" s="99" t="s">
        <v>419</v>
      </c>
      <c r="E1929" s="99"/>
      <c r="F1929" s="25" t="s">
        <v>420</v>
      </c>
      <c r="G1929" s="99" t="s">
        <v>421</v>
      </c>
      <c r="H1929" s="99"/>
      <c r="I1929" s="99" t="s">
        <v>422</v>
      </c>
      <c r="J1929" s="99"/>
      <c r="K1929" s="25" t="s">
        <v>423</v>
      </c>
    </row>
    <row r="1930" spans="1:11" ht="15" customHeight="1">
      <c r="A1930" s="26" t="s">
        <v>1384</v>
      </c>
      <c r="B1930" s="100" t="s">
        <v>1385</v>
      </c>
      <c r="C1930" s="100"/>
      <c r="D1930" s="101" t="s">
        <v>21</v>
      </c>
      <c r="E1930" s="101"/>
      <c r="F1930" s="26" t="s">
        <v>216</v>
      </c>
      <c r="G1930" s="102">
        <v>1</v>
      </c>
      <c r="H1930" s="102"/>
      <c r="I1930" s="103">
        <v>24.34</v>
      </c>
      <c r="J1930" s="103"/>
      <c r="K1930" s="29">
        <v>24.34</v>
      </c>
    </row>
    <row r="1931" spans="1:11" ht="18" customHeight="1">
      <c r="A1931" s="4"/>
      <c r="B1931" s="4"/>
      <c r="C1931" s="4"/>
      <c r="D1931" s="4"/>
      <c r="E1931" s="4"/>
      <c r="F1931" s="4"/>
      <c r="G1931" s="95" t="s">
        <v>439</v>
      </c>
      <c r="H1931" s="95"/>
      <c r="I1931" s="95"/>
      <c r="J1931" s="95"/>
      <c r="K1931" s="30">
        <v>24.34</v>
      </c>
    </row>
    <row r="1932" spans="1:11" ht="15" customHeight="1">
      <c r="A1932" s="94" t="s">
        <v>440</v>
      </c>
      <c r="B1932" s="94"/>
      <c r="C1932" s="94"/>
      <c r="D1932" s="99" t="s">
        <v>419</v>
      </c>
      <c r="E1932" s="99"/>
      <c r="F1932" s="25" t="s">
        <v>420</v>
      </c>
      <c r="G1932" s="99" t="s">
        <v>421</v>
      </c>
      <c r="H1932" s="99"/>
      <c r="I1932" s="99" t="s">
        <v>422</v>
      </c>
      <c r="J1932" s="99"/>
      <c r="K1932" s="25" t="s">
        <v>423</v>
      </c>
    </row>
    <row r="1933" spans="1:11" ht="29.1" customHeight="1">
      <c r="A1933" s="26" t="s">
        <v>1386</v>
      </c>
      <c r="B1933" s="100" t="s">
        <v>1387</v>
      </c>
      <c r="C1933" s="100"/>
      <c r="D1933" s="101" t="s">
        <v>21</v>
      </c>
      <c r="E1933" s="101"/>
      <c r="F1933" s="26" t="s">
        <v>216</v>
      </c>
      <c r="G1933" s="102">
        <v>1</v>
      </c>
      <c r="H1933" s="102"/>
      <c r="I1933" s="103">
        <v>33.58</v>
      </c>
      <c r="J1933" s="103"/>
      <c r="K1933" s="29">
        <v>33.58</v>
      </c>
    </row>
    <row r="1934" spans="1:11" ht="29.1" customHeight="1">
      <c r="A1934" s="26" t="s">
        <v>1388</v>
      </c>
      <c r="B1934" s="100" t="s">
        <v>1389</v>
      </c>
      <c r="C1934" s="100"/>
      <c r="D1934" s="101" t="s">
        <v>21</v>
      </c>
      <c r="E1934" s="101"/>
      <c r="F1934" s="26" t="s">
        <v>216</v>
      </c>
      <c r="G1934" s="102">
        <v>1</v>
      </c>
      <c r="H1934" s="102"/>
      <c r="I1934" s="103">
        <v>14.79</v>
      </c>
      <c r="J1934" s="103"/>
      <c r="K1934" s="29">
        <v>14.79</v>
      </c>
    </row>
    <row r="1935" spans="1:11" ht="29.1" customHeight="1">
      <c r="A1935" s="26" t="s">
        <v>1390</v>
      </c>
      <c r="B1935" s="100" t="s">
        <v>1391</v>
      </c>
      <c r="C1935" s="100"/>
      <c r="D1935" s="101" t="s">
        <v>21</v>
      </c>
      <c r="E1935" s="101"/>
      <c r="F1935" s="26" t="s">
        <v>216</v>
      </c>
      <c r="G1935" s="102">
        <v>1</v>
      </c>
      <c r="H1935" s="102"/>
      <c r="I1935" s="103">
        <v>60.04</v>
      </c>
      <c r="J1935" s="103"/>
      <c r="K1935" s="29">
        <v>60.04</v>
      </c>
    </row>
    <row r="1936" spans="1:11" ht="29.1" customHeight="1">
      <c r="A1936" s="26" t="s">
        <v>1392</v>
      </c>
      <c r="B1936" s="100" t="s">
        <v>1393</v>
      </c>
      <c r="C1936" s="100"/>
      <c r="D1936" s="101" t="s">
        <v>21</v>
      </c>
      <c r="E1936" s="101"/>
      <c r="F1936" s="26" t="s">
        <v>216</v>
      </c>
      <c r="G1936" s="102">
        <v>1</v>
      </c>
      <c r="H1936" s="102"/>
      <c r="I1936" s="103">
        <v>65.98</v>
      </c>
      <c r="J1936" s="103"/>
      <c r="K1936" s="29">
        <v>65.98</v>
      </c>
    </row>
    <row r="1937" spans="1:11" ht="15" customHeight="1">
      <c r="A1937" s="4"/>
      <c r="B1937" s="4"/>
      <c r="C1937" s="4"/>
      <c r="D1937" s="4"/>
      <c r="E1937" s="4"/>
      <c r="F1937" s="4"/>
      <c r="G1937" s="95" t="s">
        <v>443</v>
      </c>
      <c r="H1937" s="95"/>
      <c r="I1937" s="95"/>
      <c r="J1937" s="95"/>
      <c r="K1937" s="30">
        <v>174.39</v>
      </c>
    </row>
    <row r="1938" spans="1:11" ht="15" customHeight="1">
      <c r="A1938" s="4"/>
      <c r="B1938" s="4"/>
      <c r="C1938" s="4"/>
      <c r="D1938" s="4"/>
      <c r="E1938" s="4"/>
      <c r="F1938" s="4"/>
      <c r="G1938" s="96" t="s">
        <v>444</v>
      </c>
      <c r="H1938" s="96"/>
      <c r="I1938" s="96"/>
      <c r="J1938" s="96"/>
      <c r="K1938" s="9">
        <v>198.73</v>
      </c>
    </row>
    <row r="1939" spans="1:11" ht="9.9499999999999993" customHeight="1">
      <c r="A1939" s="4"/>
      <c r="B1939" s="4"/>
      <c r="C1939" s="4"/>
      <c r="D1939" s="4"/>
      <c r="E1939" s="4"/>
      <c r="F1939" s="4"/>
      <c r="G1939" s="92"/>
      <c r="H1939" s="92"/>
      <c r="I1939" s="92"/>
      <c r="J1939" s="92"/>
      <c r="K1939" s="92"/>
    </row>
    <row r="1940" spans="1:11" ht="20.100000000000001" customHeight="1">
      <c r="A1940" s="93" t="s">
        <v>1394</v>
      </c>
      <c r="B1940" s="93"/>
      <c r="C1940" s="93"/>
      <c r="D1940" s="93"/>
      <c r="E1940" s="93"/>
      <c r="F1940" s="93"/>
      <c r="G1940" s="93"/>
      <c r="H1940" s="93"/>
      <c r="I1940" s="93"/>
      <c r="J1940" s="93"/>
      <c r="K1940" s="93"/>
    </row>
    <row r="1941" spans="1:11" ht="15" customHeight="1">
      <c r="A1941" s="94" t="s">
        <v>613</v>
      </c>
      <c r="B1941" s="94"/>
      <c r="C1941" s="94"/>
      <c r="D1941" s="99" t="s">
        <v>419</v>
      </c>
      <c r="E1941" s="99"/>
      <c r="F1941" s="25" t="s">
        <v>420</v>
      </c>
      <c r="G1941" s="99" t="s">
        <v>421</v>
      </c>
      <c r="H1941" s="99"/>
      <c r="I1941" s="99" t="s">
        <v>422</v>
      </c>
      <c r="J1941" s="99"/>
      <c r="K1941" s="25" t="s">
        <v>423</v>
      </c>
    </row>
    <row r="1942" spans="1:11" ht="29.1" customHeight="1">
      <c r="A1942" s="26" t="s">
        <v>1395</v>
      </c>
      <c r="B1942" s="100" t="s">
        <v>1396</v>
      </c>
      <c r="C1942" s="100"/>
      <c r="D1942" s="101" t="s">
        <v>21</v>
      </c>
      <c r="E1942" s="101"/>
      <c r="F1942" s="26" t="s">
        <v>38</v>
      </c>
      <c r="G1942" s="102">
        <v>3.1099999999999997E-5</v>
      </c>
      <c r="H1942" s="102"/>
      <c r="I1942" s="116">
        <v>1079918</v>
      </c>
      <c r="J1942" s="116"/>
      <c r="K1942" s="29">
        <v>33.585449799999999</v>
      </c>
    </row>
    <row r="1943" spans="1:11" ht="15" customHeight="1">
      <c r="A1943" s="4"/>
      <c r="B1943" s="4"/>
      <c r="C1943" s="4"/>
      <c r="D1943" s="4"/>
      <c r="E1943" s="4"/>
      <c r="F1943" s="4"/>
      <c r="G1943" s="95" t="s">
        <v>617</v>
      </c>
      <c r="H1943" s="95"/>
      <c r="I1943" s="95"/>
      <c r="J1943" s="95"/>
      <c r="K1943" s="30">
        <v>33.590000000000003</v>
      </c>
    </row>
    <row r="1944" spans="1:11" ht="15" customHeight="1">
      <c r="A1944" s="4"/>
      <c r="B1944" s="4"/>
      <c r="C1944" s="4"/>
      <c r="D1944" s="4"/>
      <c r="E1944" s="4"/>
      <c r="F1944" s="4"/>
      <c r="G1944" s="96" t="s">
        <v>444</v>
      </c>
      <c r="H1944" s="96"/>
      <c r="I1944" s="96"/>
      <c r="J1944" s="96"/>
      <c r="K1944" s="9">
        <v>33.58</v>
      </c>
    </row>
    <row r="1945" spans="1:11" ht="9.9499999999999993" customHeight="1">
      <c r="A1945" s="4"/>
      <c r="B1945" s="4"/>
      <c r="C1945" s="4"/>
      <c r="D1945" s="4"/>
      <c r="E1945" s="4"/>
      <c r="F1945" s="4"/>
      <c r="G1945" s="92"/>
      <c r="H1945" s="92"/>
      <c r="I1945" s="92"/>
      <c r="J1945" s="92"/>
      <c r="K1945" s="92"/>
    </row>
    <row r="1946" spans="1:11" ht="20.100000000000001" customHeight="1">
      <c r="A1946" s="93" t="s">
        <v>1397</v>
      </c>
      <c r="B1946" s="93"/>
      <c r="C1946" s="93"/>
      <c r="D1946" s="93"/>
      <c r="E1946" s="93"/>
      <c r="F1946" s="93"/>
      <c r="G1946" s="93"/>
      <c r="H1946" s="93"/>
      <c r="I1946" s="93"/>
      <c r="J1946" s="93"/>
      <c r="K1946" s="93"/>
    </row>
    <row r="1947" spans="1:11" ht="15" customHeight="1">
      <c r="A1947" s="94" t="s">
        <v>613</v>
      </c>
      <c r="B1947" s="94"/>
      <c r="C1947" s="94"/>
      <c r="D1947" s="99" t="s">
        <v>419</v>
      </c>
      <c r="E1947" s="99"/>
      <c r="F1947" s="25" t="s">
        <v>420</v>
      </c>
      <c r="G1947" s="99" t="s">
        <v>421</v>
      </c>
      <c r="H1947" s="99"/>
      <c r="I1947" s="99" t="s">
        <v>422</v>
      </c>
      <c r="J1947" s="99"/>
      <c r="K1947" s="25" t="s">
        <v>423</v>
      </c>
    </row>
    <row r="1948" spans="1:11" ht="29.1" customHeight="1">
      <c r="A1948" s="26" t="s">
        <v>1395</v>
      </c>
      <c r="B1948" s="100" t="s">
        <v>1396</v>
      </c>
      <c r="C1948" s="100"/>
      <c r="D1948" s="101" t="s">
        <v>21</v>
      </c>
      <c r="E1948" s="101"/>
      <c r="F1948" s="26" t="s">
        <v>38</v>
      </c>
      <c r="G1948" s="102">
        <v>1.3699999999999999E-5</v>
      </c>
      <c r="H1948" s="102"/>
      <c r="I1948" s="116">
        <v>1079918</v>
      </c>
      <c r="J1948" s="116"/>
      <c r="K1948" s="29">
        <v>14.7948766</v>
      </c>
    </row>
    <row r="1949" spans="1:11" ht="15" customHeight="1">
      <c r="A1949" s="4"/>
      <c r="B1949" s="4"/>
      <c r="C1949" s="4"/>
      <c r="D1949" s="4"/>
      <c r="E1949" s="4"/>
      <c r="F1949" s="4"/>
      <c r="G1949" s="95" t="s">
        <v>617</v>
      </c>
      <c r="H1949" s="95"/>
      <c r="I1949" s="95"/>
      <c r="J1949" s="95"/>
      <c r="K1949" s="30">
        <v>14.79</v>
      </c>
    </row>
    <row r="1950" spans="1:11" ht="15" customHeight="1">
      <c r="A1950" s="4"/>
      <c r="B1950" s="4"/>
      <c r="C1950" s="4"/>
      <c r="D1950" s="4"/>
      <c r="E1950" s="4"/>
      <c r="F1950" s="4"/>
      <c r="G1950" s="96" t="s">
        <v>444</v>
      </c>
      <c r="H1950" s="96"/>
      <c r="I1950" s="96"/>
      <c r="J1950" s="96"/>
      <c r="K1950" s="9">
        <v>14.79</v>
      </c>
    </row>
    <row r="1951" spans="1:11" ht="9.9499999999999993" customHeight="1">
      <c r="A1951" s="4"/>
      <c r="B1951" s="4"/>
      <c r="C1951" s="4"/>
      <c r="D1951" s="4"/>
      <c r="E1951" s="4"/>
      <c r="F1951" s="4"/>
      <c r="G1951" s="92"/>
      <c r="H1951" s="92"/>
      <c r="I1951" s="92"/>
      <c r="J1951" s="92"/>
      <c r="K1951" s="92"/>
    </row>
    <row r="1952" spans="1:11" ht="20.100000000000001" customHeight="1">
      <c r="A1952" s="93" t="s">
        <v>1398</v>
      </c>
      <c r="B1952" s="93"/>
      <c r="C1952" s="93"/>
      <c r="D1952" s="93"/>
      <c r="E1952" s="93"/>
      <c r="F1952" s="93"/>
      <c r="G1952" s="93"/>
      <c r="H1952" s="93"/>
      <c r="I1952" s="93"/>
      <c r="J1952" s="93"/>
      <c r="K1952" s="93"/>
    </row>
    <row r="1953" spans="1:11" ht="15" customHeight="1">
      <c r="A1953" s="94" t="s">
        <v>613</v>
      </c>
      <c r="B1953" s="94"/>
      <c r="C1953" s="94"/>
      <c r="D1953" s="99" t="s">
        <v>419</v>
      </c>
      <c r="E1953" s="99"/>
      <c r="F1953" s="25" t="s">
        <v>420</v>
      </c>
      <c r="G1953" s="99" t="s">
        <v>421</v>
      </c>
      <c r="H1953" s="99"/>
      <c r="I1953" s="99" t="s">
        <v>422</v>
      </c>
      <c r="J1953" s="99"/>
      <c r="K1953" s="25" t="s">
        <v>423</v>
      </c>
    </row>
    <row r="1954" spans="1:11" ht="29.1" customHeight="1">
      <c r="A1954" s="26" t="s">
        <v>1395</v>
      </c>
      <c r="B1954" s="100" t="s">
        <v>1396</v>
      </c>
      <c r="C1954" s="100"/>
      <c r="D1954" s="101" t="s">
        <v>21</v>
      </c>
      <c r="E1954" s="101"/>
      <c r="F1954" s="26" t="s">
        <v>38</v>
      </c>
      <c r="G1954" s="102">
        <v>5.5600000000000003E-5</v>
      </c>
      <c r="H1954" s="102"/>
      <c r="I1954" s="116">
        <v>1079918</v>
      </c>
      <c r="J1954" s="116"/>
      <c r="K1954" s="29">
        <v>60.043440799999999</v>
      </c>
    </row>
    <row r="1955" spans="1:11" ht="15" customHeight="1">
      <c r="A1955" s="4"/>
      <c r="B1955" s="4"/>
      <c r="C1955" s="4"/>
      <c r="D1955" s="4"/>
      <c r="E1955" s="4"/>
      <c r="F1955" s="4"/>
      <c r="G1955" s="95" t="s">
        <v>617</v>
      </c>
      <c r="H1955" s="95"/>
      <c r="I1955" s="95"/>
      <c r="J1955" s="95"/>
      <c r="K1955" s="30">
        <v>60.04</v>
      </c>
    </row>
    <row r="1956" spans="1:11" ht="15" customHeight="1">
      <c r="A1956" s="4"/>
      <c r="B1956" s="4"/>
      <c r="C1956" s="4"/>
      <c r="D1956" s="4"/>
      <c r="E1956" s="4"/>
      <c r="F1956" s="4"/>
      <c r="G1956" s="96" t="s">
        <v>444</v>
      </c>
      <c r="H1956" s="96"/>
      <c r="I1956" s="96"/>
      <c r="J1956" s="96"/>
      <c r="K1956" s="9">
        <v>60.04</v>
      </c>
    </row>
    <row r="1957" spans="1:11" ht="9.9499999999999993" customHeight="1">
      <c r="A1957" s="4"/>
      <c r="B1957" s="4"/>
      <c r="C1957" s="4"/>
      <c r="D1957" s="4"/>
      <c r="E1957" s="4"/>
      <c r="F1957" s="4"/>
      <c r="G1957" s="92"/>
      <c r="H1957" s="92"/>
      <c r="I1957" s="92"/>
      <c r="J1957" s="92"/>
      <c r="K1957" s="92"/>
    </row>
    <row r="1958" spans="1:11" ht="20.100000000000001" customHeight="1">
      <c r="A1958" s="93" t="s">
        <v>1399</v>
      </c>
      <c r="B1958" s="93"/>
      <c r="C1958" s="93"/>
      <c r="D1958" s="93"/>
      <c r="E1958" s="93"/>
      <c r="F1958" s="93"/>
      <c r="G1958" s="93"/>
      <c r="H1958" s="93"/>
      <c r="I1958" s="93"/>
      <c r="J1958" s="93"/>
      <c r="K1958" s="93"/>
    </row>
    <row r="1959" spans="1:11" ht="15" customHeight="1">
      <c r="A1959" s="94" t="s">
        <v>418</v>
      </c>
      <c r="B1959" s="94"/>
      <c r="C1959" s="94"/>
      <c r="D1959" s="99" t="s">
        <v>419</v>
      </c>
      <c r="E1959" s="99"/>
      <c r="F1959" s="25" t="s">
        <v>420</v>
      </c>
      <c r="G1959" s="99" t="s">
        <v>421</v>
      </c>
      <c r="H1959" s="99"/>
      <c r="I1959" s="99" t="s">
        <v>422</v>
      </c>
      <c r="J1959" s="99"/>
      <c r="K1959" s="25" t="s">
        <v>423</v>
      </c>
    </row>
    <row r="1960" spans="1:11" ht="21" customHeight="1">
      <c r="A1960" s="26" t="s">
        <v>865</v>
      </c>
      <c r="B1960" s="100" t="s">
        <v>866</v>
      </c>
      <c r="C1960" s="100"/>
      <c r="D1960" s="101" t="s">
        <v>21</v>
      </c>
      <c r="E1960" s="101"/>
      <c r="F1960" s="26" t="s">
        <v>530</v>
      </c>
      <c r="G1960" s="102">
        <v>10.44</v>
      </c>
      <c r="H1960" s="102"/>
      <c r="I1960" s="103">
        <v>6.32</v>
      </c>
      <c r="J1960" s="103"/>
      <c r="K1960" s="29">
        <v>65.980800000000002</v>
      </c>
    </row>
    <row r="1961" spans="1:11" ht="15" customHeight="1">
      <c r="A1961" s="4"/>
      <c r="B1961" s="4"/>
      <c r="C1961" s="4"/>
      <c r="D1961" s="4"/>
      <c r="E1961" s="4"/>
      <c r="F1961" s="4"/>
      <c r="G1961" s="95" t="s">
        <v>433</v>
      </c>
      <c r="H1961" s="95"/>
      <c r="I1961" s="95"/>
      <c r="J1961" s="95"/>
      <c r="K1961" s="30">
        <v>65.98</v>
      </c>
    </row>
    <row r="1962" spans="1:11" ht="15" customHeight="1">
      <c r="A1962" s="4"/>
      <c r="B1962" s="4"/>
      <c r="C1962" s="4"/>
      <c r="D1962" s="4"/>
      <c r="E1962" s="4"/>
      <c r="F1962" s="4"/>
      <c r="G1962" s="96" t="s">
        <v>444</v>
      </c>
      <c r="H1962" s="96"/>
      <c r="I1962" s="96"/>
      <c r="J1962" s="96"/>
      <c r="K1962" s="9">
        <v>65.98</v>
      </c>
    </row>
    <row r="1963" spans="1:11" ht="9.9499999999999993" customHeight="1">
      <c r="A1963" s="4"/>
      <c r="B1963" s="4"/>
      <c r="C1963" s="4"/>
      <c r="D1963" s="4"/>
      <c r="E1963" s="4"/>
      <c r="F1963" s="4"/>
      <c r="G1963" s="92"/>
      <c r="H1963" s="92"/>
      <c r="I1963" s="92"/>
      <c r="J1963" s="92"/>
      <c r="K1963" s="92"/>
    </row>
    <row r="1964" spans="1:11" ht="20.100000000000001" customHeight="1">
      <c r="A1964" s="93" t="s">
        <v>1400</v>
      </c>
      <c r="B1964" s="93"/>
      <c r="C1964" s="93"/>
      <c r="D1964" s="93"/>
      <c r="E1964" s="93"/>
      <c r="F1964" s="93"/>
      <c r="G1964" s="93"/>
      <c r="H1964" s="93"/>
      <c r="I1964" s="93"/>
      <c r="J1964" s="93"/>
      <c r="K1964" s="93"/>
    </row>
    <row r="1965" spans="1:11" ht="15" customHeight="1">
      <c r="A1965" s="94" t="s">
        <v>697</v>
      </c>
      <c r="B1965" s="94"/>
      <c r="C1965" s="94"/>
      <c r="D1965" s="99" t="s">
        <v>419</v>
      </c>
      <c r="E1965" s="99"/>
      <c r="F1965" s="25" t="s">
        <v>420</v>
      </c>
      <c r="G1965" s="99" t="s">
        <v>421</v>
      </c>
      <c r="H1965" s="99"/>
      <c r="I1965" s="99" t="s">
        <v>422</v>
      </c>
      <c r="J1965" s="99"/>
      <c r="K1965" s="25" t="s">
        <v>423</v>
      </c>
    </row>
    <row r="1966" spans="1:11" ht="21" customHeight="1">
      <c r="A1966" s="26" t="s">
        <v>722</v>
      </c>
      <c r="B1966" s="100" t="s">
        <v>723</v>
      </c>
      <c r="C1966" s="100"/>
      <c r="D1966" s="101" t="s">
        <v>21</v>
      </c>
      <c r="E1966" s="101"/>
      <c r="F1966" s="26" t="s">
        <v>216</v>
      </c>
      <c r="G1966" s="102">
        <v>1</v>
      </c>
      <c r="H1966" s="102"/>
      <c r="I1966" s="103">
        <v>2.79</v>
      </c>
      <c r="J1966" s="103"/>
      <c r="K1966" s="29">
        <v>2.79</v>
      </c>
    </row>
    <row r="1967" spans="1:11" ht="21" customHeight="1">
      <c r="A1967" s="26" t="s">
        <v>782</v>
      </c>
      <c r="B1967" s="100" t="s">
        <v>783</v>
      </c>
      <c r="C1967" s="100"/>
      <c r="D1967" s="101" t="s">
        <v>21</v>
      </c>
      <c r="E1967" s="101"/>
      <c r="F1967" s="26" t="s">
        <v>216</v>
      </c>
      <c r="G1967" s="102">
        <v>1</v>
      </c>
      <c r="H1967" s="102"/>
      <c r="I1967" s="103">
        <v>0.89</v>
      </c>
      <c r="J1967" s="103"/>
      <c r="K1967" s="29">
        <v>0.89</v>
      </c>
    </row>
    <row r="1968" spans="1:11" ht="21" customHeight="1">
      <c r="A1968" s="26" t="s">
        <v>700</v>
      </c>
      <c r="B1968" s="100" t="s">
        <v>701</v>
      </c>
      <c r="C1968" s="100"/>
      <c r="D1968" s="101" t="s">
        <v>21</v>
      </c>
      <c r="E1968" s="101"/>
      <c r="F1968" s="26" t="s">
        <v>216</v>
      </c>
      <c r="G1968" s="102">
        <v>1</v>
      </c>
      <c r="H1968" s="102"/>
      <c r="I1968" s="103">
        <v>1.43</v>
      </c>
      <c r="J1968" s="103"/>
      <c r="K1968" s="29">
        <v>1.43</v>
      </c>
    </row>
    <row r="1969" spans="1:11" ht="29.1" customHeight="1">
      <c r="A1969" s="26" t="s">
        <v>784</v>
      </c>
      <c r="B1969" s="100" t="s">
        <v>785</v>
      </c>
      <c r="C1969" s="100"/>
      <c r="D1969" s="101" t="s">
        <v>21</v>
      </c>
      <c r="E1969" s="101"/>
      <c r="F1969" s="26" t="s">
        <v>216</v>
      </c>
      <c r="G1969" s="102">
        <v>1</v>
      </c>
      <c r="H1969" s="102"/>
      <c r="I1969" s="103">
        <v>0.01</v>
      </c>
      <c r="J1969" s="103"/>
      <c r="K1969" s="29">
        <v>0.01</v>
      </c>
    </row>
    <row r="1970" spans="1:11" ht="21" customHeight="1">
      <c r="A1970" s="26" t="s">
        <v>704</v>
      </c>
      <c r="B1970" s="100" t="s">
        <v>705</v>
      </c>
      <c r="C1970" s="100"/>
      <c r="D1970" s="101" t="s">
        <v>21</v>
      </c>
      <c r="E1970" s="101"/>
      <c r="F1970" s="26" t="s">
        <v>216</v>
      </c>
      <c r="G1970" s="102">
        <v>1</v>
      </c>
      <c r="H1970" s="102"/>
      <c r="I1970" s="103">
        <v>0.08</v>
      </c>
      <c r="J1970" s="103"/>
      <c r="K1970" s="29">
        <v>0.08</v>
      </c>
    </row>
    <row r="1971" spans="1:11" ht="21" customHeight="1">
      <c r="A1971" s="26" t="s">
        <v>728</v>
      </c>
      <c r="B1971" s="100" t="s">
        <v>729</v>
      </c>
      <c r="C1971" s="100"/>
      <c r="D1971" s="101" t="s">
        <v>21</v>
      </c>
      <c r="E1971" s="101"/>
      <c r="F1971" s="26" t="s">
        <v>216</v>
      </c>
      <c r="G1971" s="102">
        <v>1</v>
      </c>
      <c r="H1971" s="102"/>
      <c r="I1971" s="103">
        <v>0.54</v>
      </c>
      <c r="J1971" s="103"/>
      <c r="K1971" s="29">
        <v>0.54</v>
      </c>
    </row>
    <row r="1972" spans="1:11" ht="15" customHeight="1">
      <c r="A1972" s="4"/>
      <c r="B1972" s="4"/>
      <c r="C1972" s="4"/>
      <c r="D1972" s="4"/>
      <c r="E1972" s="4"/>
      <c r="F1972" s="4"/>
      <c r="G1972" s="95" t="s">
        <v>706</v>
      </c>
      <c r="H1972" s="95"/>
      <c r="I1972" s="95"/>
      <c r="J1972" s="95"/>
      <c r="K1972" s="30">
        <v>5.74</v>
      </c>
    </row>
    <row r="1973" spans="1:11" ht="15" customHeight="1">
      <c r="A1973" s="94" t="s">
        <v>707</v>
      </c>
      <c r="B1973" s="94"/>
      <c r="C1973" s="94"/>
      <c r="D1973" s="99" t="s">
        <v>419</v>
      </c>
      <c r="E1973" s="99"/>
      <c r="F1973" s="25" t="s">
        <v>420</v>
      </c>
      <c r="G1973" s="99" t="s">
        <v>421</v>
      </c>
      <c r="H1973" s="99"/>
      <c r="I1973" s="99" t="s">
        <v>422</v>
      </c>
      <c r="J1973" s="99"/>
      <c r="K1973" s="25" t="s">
        <v>423</v>
      </c>
    </row>
    <row r="1974" spans="1:11" ht="21" customHeight="1">
      <c r="A1974" s="26" t="s">
        <v>979</v>
      </c>
      <c r="B1974" s="100" t="s">
        <v>980</v>
      </c>
      <c r="C1974" s="100"/>
      <c r="D1974" s="101" t="s">
        <v>21</v>
      </c>
      <c r="E1974" s="101"/>
      <c r="F1974" s="26" t="s">
        <v>216</v>
      </c>
      <c r="G1974" s="102">
        <v>1</v>
      </c>
      <c r="H1974" s="102"/>
      <c r="I1974" s="103">
        <v>18.39</v>
      </c>
      <c r="J1974" s="103"/>
      <c r="K1974" s="29">
        <v>18.39</v>
      </c>
    </row>
    <row r="1975" spans="1:11" ht="15" customHeight="1">
      <c r="A1975" s="4"/>
      <c r="B1975" s="4"/>
      <c r="C1975" s="4"/>
      <c r="D1975" s="4"/>
      <c r="E1975" s="4"/>
      <c r="F1975" s="4"/>
      <c r="G1975" s="95" t="s">
        <v>710</v>
      </c>
      <c r="H1975" s="95"/>
      <c r="I1975" s="95"/>
      <c r="J1975" s="95"/>
      <c r="K1975" s="30">
        <v>18.39</v>
      </c>
    </row>
    <row r="1976" spans="1:11" ht="15" customHeight="1">
      <c r="A1976" s="94" t="s">
        <v>440</v>
      </c>
      <c r="B1976" s="94"/>
      <c r="C1976" s="94"/>
      <c r="D1976" s="99" t="s">
        <v>419</v>
      </c>
      <c r="E1976" s="99"/>
      <c r="F1976" s="25" t="s">
        <v>420</v>
      </c>
      <c r="G1976" s="99" t="s">
        <v>421</v>
      </c>
      <c r="H1976" s="99"/>
      <c r="I1976" s="99" t="s">
        <v>422</v>
      </c>
      <c r="J1976" s="99"/>
      <c r="K1976" s="25" t="s">
        <v>423</v>
      </c>
    </row>
    <row r="1977" spans="1:11" ht="21" customHeight="1">
      <c r="A1977" s="26" t="s">
        <v>1401</v>
      </c>
      <c r="B1977" s="100" t="s">
        <v>1402</v>
      </c>
      <c r="C1977" s="100"/>
      <c r="D1977" s="101" t="s">
        <v>21</v>
      </c>
      <c r="E1977" s="101"/>
      <c r="F1977" s="26" t="s">
        <v>216</v>
      </c>
      <c r="G1977" s="102">
        <v>1</v>
      </c>
      <c r="H1977" s="102"/>
      <c r="I1977" s="103">
        <v>0.21</v>
      </c>
      <c r="J1977" s="103"/>
      <c r="K1977" s="29">
        <v>0.21</v>
      </c>
    </row>
    <row r="1978" spans="1:11" ht="15" customHeight="1">
      <c r="A1978" s="4"/>
      <c r="B1978" s="4"/>
      <c r="C1978" s="4"/>
      <c r="D1978" s="4"/>
      <c r="E1978" s="4"/>
      <c r="F1978" s="4"/>
      <c r="G1978" s="95" t="s">
        <v>443</v>
      </c>
      <c r="H1978" s="95"/>
      <c r="I1978" s="95"/>
      <c r="J1978" s="95"/>
      <c r="K1978" s="30">
        <v>0.21</v>
      </c>
    </row>
    <row r="1979" spans="1:11" ht="15" customHeight="1">
      <c r="A1979" s="4"/>
      <c r="B1979" s="4"/>
      <c r="C1979" s="4"/>
      <c r="D1979" s="4"/>
      <c r="E1979" s="4"/>
      <c r="F1979" s="4"/>
      <c r="G1979" s="96" t="s">
        <v>444</v>
      </c>
      <c r="H1979" s="96"/>
      <c r="I1979" s="96"/>
      <c r="J1979" s="96"/>
      <c r="K1979" s="9">
        <v>24.34</v>
      </c>
    </row>
    <row r="1980" spans="1:11" ht="9.9499999999999993" customHeight="1">
      <c r="A1980" s="4"/>
      <c r="B1980" s="4"/>
      <c r="C1980" s="4"/>
      <c r="D1980" s="4"/>
      <c r="E1980" s="4"/>
      <c r="F1980" s="4"/>
      <c r="G1980" s="92"/>
      <c r="H1980" s="92"/>
      <c r="I1980" s="92"/>
      <c r="J1980" s="92"/>
      <c r="K1980" s="92"/>
    </row>
    <row r="1981" spans="1:11" ht="20.100000000000001" customHeight="1">
      <c r="A1981" s="93" t="s">
        <v>1403</v>
      </c>
      <c r="B1981" s="93"/>
      <c r="C1981" s="93"/>
      <c r="D1981" s="93"/>
      <c r="E1981" s="93"/>
      <c r="F1981" s="93"/>
      <c r="G1981" s="93"/>
      <c r="H1981" s="93"/>
      <c r="I1981" s="93"/>
      <c r="J1981" s="93"/>
      <c r="K1981" s="93"/>
    </row>
    <row r="1982" spans="1:11" ht="12.95" customHeight="1">
      <c r="A1982" s="104" t="s">
        <v>1007</v>
      </c>
      <c r="B1982" s="104"/>
      <c r="C1982" s="104"/>
      <c r="D1982" s="105" t="s">
        <v>1008</v>
      </c>
      <c r="E1982" s="106" t="s">
        <v>1009</v>
      </c>
      <c r="F1982" s="106"/>
      <c r="G1982" s="106" t="s">
        <v>1010</v>
      </c>
      <c r="H1982" s="106"/>
      <c r="I1982" s="106"/>
      <c r="J1982" s="106"/>
      <c r="K1982" s="106" t="s">
        <v>1011</v>
      </c>
    </row>
    <row r="1983" spans="1:11" ht="12" customHeight="1">
      <c r="A1983" s="104"/>
      <c r="B1983" s="104"/>
      <c r="C1983" s="104"/>
      <c r="D1983" s="105"/>
      <c r="E1983" s="25" t="s">
        <v>1012</v>
      </c>
      <c r="F1983" s="25" t="s">
        <v>1013</v>
      </c>
      <c r="G1983" s="99" t="s">
        <v>1012</v>
      </c>
      <c r="H1983" s="99"/>
      <c r="I1983" s="99" t="s">
        <v>1013</v>
      </c>
      <c r="J1983" s="99"/>
      <c r="K1983" s="106"/>
    </row>
    <row r="1984" spans="1:11" ht="15" customHeight="1">
      <c r="A1984" s="11" t="s">
        <v>1014</v>
      </c>
      <c r="B1984" s="98" t="s">
        <v>1015</v>
      </c>
      <c r="C1984" s="98"/>
      <c r="D1984" s="32">
        <v>1</v>
      </c>
      <c r="E1984" s="33">
        <v>1</v>
      </c>
      <c r="F1984" s="33">
        <v>0</v>
      </c>
      <c r="G1984" s="107">
        <v>304.46409999999997</v>
      </c>
      <c r="H1984" s="107"/>
      <c r="I1984" s="107">
        <v>93.0929</v>
      </c>
      <c r="J1984" s="107"/>
      <c r="K1984" s="34">
        <v>304.46409999999997</v>
      </c>
    </row>
    <row r="1985" spans="1:11" ht="15" customHeight="1">
      <c r="A1985" s="6"/>
      <c r="B1985" s="6"/>
      <c r="C1985" s="6"/>
      <c r="D1985" s="6"/>
      <c r="E1985" s="6"/>
      <c r="F1985" s="6"/>
      <c r="G1985" s="88" t="s">
        <v>1016</v>
      </c>
      <c r="H1985" s="88"/>
      <c r="I1985" s="88"/>
      <c r="J1985" s="88"/>
      <c r="K1985" s="35">
        <v>304.46409999999997</v>
      </c>
    </row>
    <row r="1986" spans="1:11" ht="15" customHeight="1">
      <c r="A1986" s="4"/>
      <c r="B1986" s="4"/>
      <c r="C1986" s="4"/>
      <c r="D1986" s="4"/>
      <c r="E1986" s="4"/>
      <c r="F1986" s="4"/>
      <c r="G1986" s="96" t="s">
        <v>1017</v>
      </c>
      <c r="H1986" s="96"/>
      <c r="I1986" s="96"/>
      <c r="J1986" s="96"/>
      <c r="K1986" s="34">
        <v>304.46409999999997</v>
      </c>
    </row>
    <row r="1987" spans="1:11" ht="15" customHeight="1">
      <c r="A1987" s="4"/>
      <c r="B1987" s="4"/>
      <c r="C1987" s="4"/>
      <c r="D1987" s="4"/>
      <c r="E1987" s="4"/>
      <c r="F1987" s="4"/>
      <c r="G1987" s="96" t="s">
        <v>1018</v>
      </c>
      <c r="H1987" s="96"/>
      <c r="I1987" s="96"/>
      <c r="J1987" s="96"/>
      <c r="K1987" s="36">
        <v>249</v>
      </c>
    </row>
    <row r="1988" spans="1:11" ht="15" customHeight="1">
      <c r="A1988" s="4"/>
      <c r="B1988" s="4"/>
      <c r="C1988" s="4"/>
      <c r="D1988" s="4"/>
      <c r="E1988" s="4"/>
      <c r="F1988" s="4"/>
      <c r="G1988" s="96" t="s">
        <v>1019</v>
      </c>
      <c r="H1988" s="96"/>
      <c r="I1988" s="96"/>
      <c r="J1988" s="96"/>
      <c r="K1988" s="34">
        <v>1.2226999999999999</v>
      </c>
    </row>
    <row r="1989" spans="1:11" ht="15" customHeight="1">
      <c r="A1989" s="4"/>
      <c r="B1989" s="4"/>
      <c r="C1989" s="4"/>
      <c r="D1989" s="4"/>
      <c r="E1989" s="4"/>
      <c r="F1989" s="4"/>
      <c r="G1989" s="96" t="s">
        <v>1404</v>
      </c>
      <c r="H1989" s="96"/>
      <c r="I1989" s="96"/>
      <c r="J1989" s="96"/>
      <c r="K1989" s="34">
        <v>1.9900000000000001E-2</v>
      </c>
    </row>
    <row r="1990" spans="1:11" ht="15" customHeight="1">
      <c r="A1990" s="4"/>
      <c r="B1990" s="4"/>
      <c r="C1990" s="4"/>
      <c r="D1990" s="4"/>
      <c r="E1990" s="4"/>
      <c r="F1990" s="4"/>
      <c r="G1990" s="96" t="s">
        <v>672</v>
      </c>
      <c r="H1990" s="96"/>
      <c r="I1990" s="96"/>
      <c r="J1990" s="96"/>
      <c r="K1990" s="13">
        <v>1.2425999999999999</v>
      </c>
    </row>
    <row r="1991" spans="1:11" ht="15" customHeight="1">
      <c r="A1991" s="4"/>
      <c r="B1991" s="4"/>
      <c r="C1991" s="4"/>
      <c r="D1991" s="4"/>
      <c r="E1991" s="4"/>
      <c r="F1991" s="4"/>
      <c r="G1991" s="96" t="s">
        <v>444</v>
      </c>
      <c r="H1991" s="96"/>
      <c r="I1991" s="96"/>
      <c r="J1991" s="96"/>
      <c r="K1991" s="9">
        <v>1.24</v>
      </c>
    </row>
    <row r="1992" spans="1:11" ht="9.9499999999999993" customHeight="1">
      <c r="A1992" s="4"/>
      <c r="B1992" s="4"/>
      <c r="C1992" s="4"/>
      <c r="D1992" s="4"/>
      <c r="E1992" s="4"/>
      <c r="F1992" s="4"/>
      <c r="G1992" s="92"/>
      <c r="H1992" s="92"/>
      <c r="I1992" s="92"/>
      <c r="J1992" s="92"/>
      <c r="K1992" s="92"/>
    </row>
    <row r="1993" spans="1:11" ht="20.100000000000001" customHeight="1">
      <c r="A1993" s="93" t="s">
        <v>1405</v>
      </c>
      <c r="B1993" s="93"/>
      <c r="C1993" s="93"/>
      <c r="D1993" s="93"/>
      <c r="E1993" s="93"/>
      <c r="F1993" s="93"/>
      <c r="G1993" s="93"/>
      <c r="H1993" s="93"/>
      <c r="I1993" s="93"/>
      <c r="J1993" s="93"/>
      <c r="K1993" s="93"/>
    </row>
    <row r="1994" spans="1:11" ht="12.95" customHeight="1">
      <c r="A1994" s="104" t="s">
        <v>1007</v>
      </c>
      <c r="B1994" s="104"/>
      <c r="C1994" s="104"/>
      <c r="D1994" s="105" t="s">
        <v>1008</v>
      </c>
      <c r="E1994" s="106" t="s">
        <v>1009</v>
      </c>
      <c r="F1994" s="106"/>
      <c r="G1994" s="106" t="s">
        <v>1010</v>
      </c>
      <c r="H1994" s="106"/>
      <c r="I1994" s="106"/>
      <c r="J1994" s="106"/>
      <c r="K1994" s="106" t="s">
        <v>1011</v>
      </c>
    </row>
    <row r="1995" spans="1:11" ht="12" customHeight="1">
      <c r="A1995" s="104"/>
      <c r="B1995" s="104"/>
      <c r="C1995" s="104"/>
      <c r="D1995" s="105"/>
      <c r="E1995" s="25" t="s">
        <v>1012</v>
      </c>
      <c r="F1995" s="25" t="s">
        <v>1013</v>
      </c>
      <c r="G1995" s="99" t="s">
        <v>1012</v>
      </c>
      <c r="H1995" s="99"/>
      <c r="I1995" s="99" t="s">
        <v>1013</v>
      </c>
      <c r="J1995" s="99"/>
      <c r="K1995" s="106"/>
    </row>
    <row r="1996" spans="1:11" ht="15" customHeight="1">
      <c r="A1996" s="11" t="s">
        <v>1014</v>
      </c>
      <c r="B1996" s="98" t="s">
        <v>1015</v>
      </c>
      <c r="C1996" s="98"/>
      <c r="D1996" s="32">
        <v>1</v>
      </c>
      <c r="E1996" s="33">
        <v>1</v>
      </c>
      <c r="F1996" s="33">
        <v>0</v>
      </c>
      <c r="G1996" s="107">
        <v>304.46409999999997</v>
      </c>
      <c r="H1996" s="107"/>
      <c r="I1996" s="107">
        <v>93.0929</v>
      </c>
      <c r="J1996" s="107"/>
      <c r="K1996" s="34">
        <v>304.46409999999997</v>
      </c>
    </row>
    <row r="1997" spans="1:11" ht="15" customHeight="1">
      <c r="A1997" s="6"/>
      <c r="B1997" s="6"/>
      <c r="C1997" s="6"/>
      <c r="D1997" s="6"/>
      <c r="E1997" s="6"/>
      <c r="F1997" s="6"/>
      <c r="G1997" s="88" t="s">
        <v>1016</v>
      </c>
      <c r="H1997" s="88"/>
      <c r="I1997" s="88"/>
      <c r="J1997" s="88"/>
      <c r="K1997" s="35">
        <v>304.46409999999997</v>
      </c>
    </row>
    <row r="1998" spans="1:11" ht="15" customHeight="1">
      <c r="A1998" s="4"/>
      <c r="B1998" s="4"/>
      <c r="C1998" s="4"/>
      <c r="D1998" s="4"/>
      <c r="E1998" s="4"/>
      <c r="F1998" s="4"/>
      <c r="G1998" s="96" t="s">
        <v>1017</v>
      </c>
      <c r="H1998" s="96"/>
      <c r="I1998" s="96"/>
      <c r="J1998" s="96"/>
      <c r="K1998" s="34">
        <v>304.46409999999997</v>
      </c>
    </row>
    <row r="1999" spans="1:11" ht="15" customHeight="1">
      <c r="A1999" s="4"/>
      <c r="B1999" s="4"/>
      <c r="C1999" s="4"/>
      <c r="D1999" s="4"/>
      <c r="E1999" s="4"/>
      <c r="F1999" s="4"/>
      <c r="G1999" s="96" t="s">
        <v>1018</v>
      </c>
      <c r="H1999" s="96"/>
      <c r="I1999" s="96"/>
      <c r="J1999" s="96"/>
      <c r="K1999" s="36">
        <v>311.25</v>
      </c>
    </row>
    <row r="2000" spans="1:11" ht="15" customHeight="1">
      <c r="A2000" s="4"/>
      <c r="B2000" s="4"/>
      <c r="C2000" s="4"/>
      <c r="D2000" s="4"/>
      <c r="E2000" s="4"/>
      <c r="F2000" s="4"/>
      <c r="G2000" s="96" t="s">
        <v>1019</v>
      </c>
      <c r="H2000" s="96"/>
      <c r="I2000" s="96"/>
      <c r="J2000" s="96"/>
      <c r="K2000" s="34">
        <v>0.97819999999999996</v>
      </c>
    </row>
    <row r="2001" spans="1:11" ht="15" customHeight="1">
      <c r="A2001" s="4"/>
      <c r="B2001" s="4"/>
      <c r="C2001" s="4"/>
      <c r="D2001" s="4"/>
      <c r="E2001" s="4"/>
      <c r="F2001" s="4"/>
      <c r="G2001" s="96" t="s">
        <v>1404</v>
      </c>
      <c r="H2001" s="96"/>
      <c r="I2001" s="96"/>
      <c r="J2001" s="96"/>
      <c r="K2001" s="34">
        <v>1.5900000000000001E-2</v>
      </c>
    </row>
    <row r="2002" spans="1:11" ht="15" customHeight="1">
      <c r="A2002" s="4"/>
      <c r="B2002" s="4"/>
      <c r="C2002" s="4"/>
      <c r="D2002" s="4"/>
      <c r="E2002" s="4"/>
      <c r="F2002" s="4"/>
      <c r="G2002" s="96" t="s">
        <v>672</v>
      </c>
      <c r="H2002" s="96"/>
      <c r="I2002" s="96"/>
      <c r="J2002" s="96"/>
      <c r="K2002" s="13">
        <v>0.99409999999999998</v>
      </c>
    </row>
    <row r="2003" spans="1:11" ht="15" customHeight="1">
      <c r="A2003" s="4"/>
      <c r="B2003" s="4"/>
      <c r="C2003" s="4"/>
      <c r="D2003" s="4"/>
      <c r="E2003" s="4"/>
      <c r="F2003" s="4"/>
      <c r="G2003" s="96" t="s">
        <v>444</v>
      </c>
      <c r="H2003" s="96"/>
      <c r="I2003" s="96"/>
      <c r="J2003" s="96"/>
      <c r="K2003" s="9">
        <v>0.99</v>
      </c>
    </row>
    <row r="2004" spans="1:11" ht="9.9499999999999993" customHeight="1">
      <c r="A2004" s="4"/>
      <c r="B2004" s="4"/>
      <c r="C2004" s="4"/>
      <c r="D2004" s="4"/>
      <c r="E2004" s="4"/>
      <c r="F2004" s="4"/>
      <c r="G2004" s="92"/>
      <c r="H2004" s="92"/>
      <c r="I2004" s="92"/>
      <c r="J2004" s="92"/>
      <c r="K2004" s="92"/>
    </row>
    <row r="2005" spans="1:11" ht="20.100000000000001" customHeight="1">
      <c r="A2005" s="93" t="s">
        <v>1406</v>
      </c>
      <c r="B2005" s="93"/>
      <c r="C2005" s="93"/>
      <c r="D2005" s="93"/>
      <c r="E2005" s="93"/>
      <c r="F2005" s="93"/>
      <c r="G2005" s="93"/>
      <c r="H2005" s="93"/>
      <c r="I2005" s="93"/>
      <c r="J2005" s="93"/>
      <c r="K2005" s="93"/>
    </row>
    <row r="2006" spans="1:11" ht="12.95" customHeight="1">
      <c r="A2006" s="104" t="s">
        <v>1007</v>
      </c>
      <c r="B2006" s="104"/>
      <c r="C2006" s="104"/>
      <c r="D2006" s="105" t="s">
        <v>1008</v>
      </c>
      <c r="E2006" s="106" t="s">
        <v>1009</v>
      </c>
      <c r="F2006" s="106"/>
      <c r="G2006" s="106" t="s">
        <v>1010</v>
      </c>
      <c r="H2006" s="106"/>
      <c r="I2006" s="106"/>
      <c r="J2006" s="106"/>
      <c r="K2006" s="106" t="s">
        <v>1011</v>
      </c>
    </row>
    <row r="2007" spans="1:11" ht="12" customHeight="1">
      <c r="A2007" s="104"/>
      <c r="B2007" s="104"/>
      <c r="C2007" s="104"/>
      <c r="D2007" s="105"/>
      <c r="E2007" s="25" t="s">
        <v>1012</v>
      </c>
      <c r="F2007" s="25" t="s">
        <v>1013</v>
      </c>
      <c r="G2007" s="99" t="s">
        <v>1012</v>
      </c>
      <c r="H2007" s="99"/>
      <c r="I2007" s="99" t="s">
        <v>1013</v>
      </c>
      <c r="J2007" s="99"/>
      <c r="K2007" s="106"/>
    </row>
    <row r="2008" spans="1:11" ht="15" customHeight="1">
      <c r="A2008" s="11" t="s">
        <v>1014</v>
      </c>
      <c r="B2008" s="98" t="s">
        <v>1015</v>
      </c>
      <c r="C2008" s="98"/>
      <c r="D2008" s="32">
        <v>1</v>
      </c>
      <c r="E2008" s="33">
        <v>1</v>
      </c>
      <c r="F2008" s="33">
        <v>0</v>
      </c>
      <c r="G2008" s="107">
        <v>304.46409999999997</v>
      </c>
      <c r="H2008" s="107"/>
      <c r="I2008" s="107">
        <v>93.0929</v>
      </c>
      <c r="J2008" s="107"/>
      <c r="K2008" s="34">
        <v>304.46409999999997</v>
      </c>
    </row>
    <row r="2009" spans="1:11" ht="15" customHeight="1">
      <c r="A2009" s="6"/>
      <c r="B2009" s="6"/>
      <c r="C2009" s="6"/>
      <c r="D2009" s="6"/>
      <c r="E2009" s="6"/>
      <c r="F2009" s="6"/>
      <c r="G2009" s="88" t="s">
        <v>1016</v>
      </c>
      <c r="H2009" s="88"/>
      <c r="I2009" s="88"/>
      <c r="J2009" s="88"/>
      <c r="K2009" s="35">
        <v>304.46409999999997</v>
      </c>
    </row>
    <row r="2010" spans="1:11" ht="15" customHeight="1">
      <c r="A2010" s="4"/>
      <c r="B2010" s="4"/>
      <c r="C2010" s="4"/>
      <c r="D2010" s="4"/>
      <c r="E2010" s="4"/>
      <c r="F2010" s="4"/>
      <c r="G2010" s="96" t="s">
        <v>1017</v>
      </c>
      <c r="H2010" s="96"/>
      <c r="I2010" s="96"/>
      <c r="J2010" s="96"/>
      <c r="K2010" s="34">
        <v>304.46409999999997</v>
      </c>
    </row>
    <row r="2011" spans="1:11" ht="15" customHeight="1">
      <c r="A2011" s="4"/>
      <c r="B2011" s="4"/>
      <c r="C2011" s="4"/>
      <c r="D2011" s="4"/>
      <c r="E2011" s="4"/>
      <c r="F2011" s="4"/>
      <c r="G2011" s="96" t="s">
        <v>1018</v>
      </c>
      <c r="H2011" s="96"/>
      <c r="I2011" s="96"/>
      <c r="J2011" s="96"/>
      <c r="K2011" s="36">
        <v>373.5</v>
      </c>
    </row>
    <row r="2012" spans="1:11" ht="15" customHeight="1">
      <c r="A2012" s="4"/>
      <c r="B2012" s="4"/>
      <c r="C2012" s="4"/>
      <c r="D2012" s="4"/>
      <c r="E2012" s="4"/>
      <c r="F2012" s="4"/>
      <c r="G2012" s="96" t="s">
        <v>1019</v>
      </c>
      <c r="H2012" s="96"/>
      <c r="I2012" s="96"/>
      <c r="J2012" s="96"/>
      <c r="K2012" s="34">
        <v>0.81520000000000004</v>
      </c>
    </row>
    <row r="2013" spans="1:11" ht="15" customHeight="1">
      <c r="A2013" s="4"/>
      <c r="B2013" s="4"/>
      <c r="C2013" s="4"/>
      <c r="D2013" s="4"/>
      <c r="E2013" s="4"/>
      <c r="F2013" s="4"/>
      <c r="G2013" s="96" t="s">
        <v>672</v>
      </c>
      <c r="H2013" s="96"/>
      <c r="I2013" s="96"/>
      <c r="J2013" s="96"/>
      <c r="K2013" s="13">
        <v>0.81520000000000004</v>
      </c>
    </row>
    <row r="2014" spans="1:11" ht="15" customHeight="1">
      <c r="A2014" s="4"/>
      <c r="B2014" s="4"/>
      <c r="C2014" s="4"/>
      <c r="D2014" s="4"/>
      <c r="E2014" s="4"/>
      <c r="F2014" s="4"/>
      <c r="G2014" s="96" t="s">
        <v>444</v>
      </c>
      <c r="H2014" s="96"/>
      <c r="I2014" s="96"/>
      <c r="J2014" s="96"/>
      <c r="K2014" s="9">
        <v>0.82</v>
      </c>
    </row>
    <row r="2015" spans="1:11" ht="9.9499999999999993" customHeight="1">
      <c r="A2015" s="4"/>
      <c r="B2015" s="4"/>
      <c r="C2015" s="4"/>
      <c r="D2015" s="4"/>
      <c r="E2015" s="4"/>
      <c r="F2015" s="4"/>
      <c r="G2015" s="92"/>
      <c r="H2015" s="92"/>
      <c r="I2015" s="92"/>
      <c r="J2015" s="92"/>
      <c r="K2015" s="92"/>
    </row>
    <row r="2016" spans="1:11" ht="20.100000000000001" customHeight="1">
      <c r="A2016" s="93" t="s">
        <v>1407</v>
      </c>
      <c r="B2016" s="93"/>
      <c r="C2016" s="93"/>
      <c r="D2016" s="93"/>
      <c r="E2016" s="93"/>
      <c r="F2016" s="93"/>
      <c r="G2016" s="93"/>
      <c r="H2016" s="93"/>
      <c r="I2016" s="93"/>
      <c r="J2016" s="93"/>
      <c r="K2016" s="93"/>
    </row>
    <row r="2017" spans="1:11" ht="12.95" customHeight="1">
      <c r="A2017" s="104" t="s">
        <v>1007</v>
      </c>
      <c r="B2017" s="104"/>
      <c r="C2017" s="104"/>
      <c r="D2017" s="105" t="s">
        <v>1008</v>
      </c>
      <c r="E2017" s="106" t="s">
        <v>1009</v>
      </c>
      <c r="F2017" s="106"/>
      <c r="G2017" s="106" t="s">
        <v>1010</v>
      </c>
      <c r="H2017" s="106"/>
      <c r="I2017" s="106"/>
      <c r="J2017" s="106"/>
      <c r="K2017" s="106" t="s">
        <v>1011</v>
      </c>
    </row>
    <row r="2018" spans="1:11" ht="12" customHeight="1">
      <c r="A2018" s="104"/>
      <c r="B2018" s="104"/>
      <c r="C2018" s="104"/>
      <c r="D2018" s="105"/>
      <c r="E2018" s="25" t="s">
        <v>1012</v>
      </c>
      <c r="F2018" s="25" t="s">
        <v>1013</v>
      </c>
      <c r="G2018" s="99" t="s">
        <v>1012</v>
      </c>
      <c r="H2018" s="99"/>
      <c r="I2018" s="99" t="s">
        <v>1013</v>
      </c>
      <c r="J2018" s="99"/>
      <c r="K2018" s="106"/>
    </row>
    <row r="2019" spans="1:11" ht="15" customHeight="1">
      <c r="A2019" s="11" t="s">
        <v>1021</v>
      </c>
      <c r="B2019" s="98" t="s">
        <v>1022</v>
      </c>
      <c r="C2019" s="98"/>
      <c r="D2019" s="32">
        <v>1</v>
      </c>
      <c r="E2019" s="33">
        <v>1</v>
      </c>
      <c r="F2019" s="33">
        <v>0</v>
      </c>
      <c r="G2019" s="107">
        <v>255.15710000000001</v>
      </c>
      <c r="H2019" s="107"/>
      <c r="I2019" s="107">
        <v>76.303399999999996</v>
      </c>
      <c r="J2019" s="107"/>
      <c r="K2019" s="34">
        <v>255.15710000000001</v>
      </c>
    </row>
    <row r="2020" spans="1:11" ht="15" customHeight="1">
      <c r="A2020" s="6"/>
      <c r="B2020" s="6"/>
      <c r="C2020" s="6"/>
      <c r="D2020" s="6"/>
      <c r="E2020" s="6"/>
      <c r="F2020" s="6"/>
      <c r="G2020" s="88" t="s">
        <v>1016</v>
      </c>
      <c r="H2020" s="88"/>
      <c r="I2020" s="88"/>
      <c r="J2020" s="88"/>
      <c r="K2020" s="35">
        <v>255.15710000000001</v>
      </c>
    </row>
    <row r="2021" spans="1:11" ht="15" customHeight="1">
      <c r="A2021" s="4"/>
      <c r="B2021" s="4"/>
      <c r="C2021" s="4"/>
      <c r="D2021" s="4"/>
      <c r="E2021" s="4"/>
      <c r="F2021" s="4"/>
      <c r="G2021" s="96" t="s">
        <v>1017</v>
      </c>
      <c r="H2021" s="96"/>
      <c r="I2021" s="96"/>
      <c r="J2021" s="96"/>
      <c r="K2021" s="34">
        <v>255.15710000000001</v>
      </c>
    </row>
    <row r="2022" spans="1:11" ht="15" customHeight="1">
      <c r="A2022" s="4"/>
      <c r="B2022" s="4"/>
      <c r="C2022" s="4"/>
      <c r="D2022" s="4"/>
      <c r="E2022" s="4"/>
      <c r="F2022" s="4"/>
      <c r="G2022" s="96" t="s">
        <v>1018</v>
      </c>
      <c r="H2022" s="96"/>
      <c r="I2022" s="96"/>
      <c r="J2022" s="96"/>
      <c r="K2022" s="36">
        <v>248.59</v>
      </c>
    </row>
    <row r="2023" spans="1:11" ht="15" customHeight="1">
      <c r="A2023" s="4"/>
      <c r="B2023" s="4"/>
      <c r="C2023" s="4"/>
      <c r="D2023" s="4"/>
      <c r="E2023" s="4"/>
      <c r="F2023" s="4"/>
      <c r="G2023" s="96" t="s">
        <v>1019</v>
      </c>
      <c r="H2023" s="96"/>
      <c r="I2023" s="96"/>
      <c r="J2023" s="96"/>
      <c r="K2023" s="34">
        <v>1.0264</v>
      </c>
    </row>
    <row r="2024" spans="1:11" ht="15" customHeight="1">
      <c r="A2024" s="4"/>
      <c r="B2024" s="4"/>
      <c r="C2024" s="4"/>
      <c r="D2024" s="4"/>
      <c r="E2024" s="4"/>
      <c r="F2024" s="4"/>
      <c r="G2024" s="96" t="s">
        <v>1404</v>
      </c>
      <c r="H2024" s="96"/>
      <c r="I2024" s="96"/>
      <c r="J2024" s="96"/>
      <c r="K2024" s="34">
        <v>1.67E-2</v>
      </c>
    </row>
    <row r="2025" spans="1:11" ht="15" customHeight="1">
      <c r="A2025" s="4"/>
      <c r="B2025" s="4"/>
      <c r="C2025" s="4"/>
      <c r="D2025" s="4"/>
      <c r="E2025" s="4"/>
      <c r="F2025" s="4"/>
      <c r="G2025" s="96" t="s">
        <v>672</v>
      </c>
      <c r="H2025" s="96"/>
      <c r="I2025" s="96"/>
      <c r="J2025" s="96"/>
      <c r="K2025" s="13">
        <v>1.0430999999999999</v>
      </c>
    </row>
    <row r="2026" spans="1:11" ht="15" customHeight="1">
      <c r="A2026" s="4"/>
      <c r="B2026" s="4"/>
      <c r="C2026" s="4"/>
      <c r="D2026" s="4"/>
      <c r="E2026" s="4"/>
      <c r="F2026" s="4"/>
      <c r="G2026" s="96" t="s">
        <v>444</v>
      </c>
      <c r="H2026" s="96"/>
      <c r="I2026" s="96"/>
      <c r="J2026" s="96"/>
      <c r="K2026" s="9">
        <v>1.04</v>
      </c>
    </row>
    <row r="2027" spans="1:11" ht="9.9499999999999993" customHeight="1">
      <c r="A2027" s="4"/>
      <c r="B2027" s="4"/>
      <c r="C2027" s="4"/>
      <c r="D2027" s="4"/>
      <c r="E2027" s="4"/>
      <c r="F2027" s="4"/>
      <c r="G2027" s="92"/>
      <c r="H2027" s="92"/>
      <c r="I2027" s="92"/>
      <c r="J2027" s="92"/>
      <c r="K2027" s="92"/>
    </row>
    <row r="2028" spans="1:11" ht="20.100000000000001" customHeight="1">
      <c r="A2028" s="93" t="s">
        <v>1408</v>
      </c>
      <c r="B2028" s="93"/>
      <c r="C2028" s="93"/>
      <c r="D2028" s="93"/>
      <c r="E2028" s="93"/>
      <c r="F2028" s="93"/>
      <c r="G2028" s="93"/>
      <c r="H2028" s="93"/>
      <c r="I2028" s="93"/>
      <c r="J2028" s="93"/>
      <c r="K2028" s="93"/>
    </row>
    <row r="2029" spans="1:11" ht="12.95" customHeight="1">
      <c r="A2029" s="104" t="s">
        <v>1007</v>
      </c>
      <c r="B2029" s="104"/>
      <c r="C2029" s="104"/>
      <c r="D2029" s="105" t="s">
        <v>1008</v>
      </c>
      <c r="E2029" s="106" t="s">
        <v>1009</v>
      </c>
      <c r="F2029" s="106"/>
      <c r="G2029" s="106" t="s">
        <v>1010</v>
      </c>
      <c r="H2029" s="106"/>
      <c r="I2029" s="106"/>
      <c r="J2029" s="106"/>
      <c r="K2029" s="106" t="s">
        <v>1011</v>
      </c>
    </row>
    <row r="2030" spans="1:11" ht="12" customHeight="1">
      <c r="A2030" s="104"/>
      <c r="B2030" s="104"/>
      <c r="C2030" s="104"/>
      <c r="D2030" s="105"/>
      <c r="E2030" s="25" t="s">
        <v>1012</v>
      </c>
      <c r="F2030" s="25" t="s">
        <v>1013</v>
      </c>
      <c r="G2030" s="99" t="s">
        <v>1012</v>
      </c>
      <c r="H2030" s="99"/>
      <c r="I2030" s="99" t="s">
        <v>1013</v>
      </c>
      <c r="J2030" s="99"/>
      <c r="K2030" s="106"/>
    </row>
    <row r="2031" spans="1:11" ht="15" customHeight="1">
      <c r="A2031" s="11" t="s">
        <v>1021</v>
      </c>
      <c r="B2031" s="98" t="s">
        <v>1022</v>
      </c>
      <c r="C2031" s="98"/>
      <c r="D2031" s="32">
        <v>1</v>
      </c>
      <c r="E2031" s="33">
        <v>1</v>
      </c>
      <c r="F2031" s="33">
        <v>0</v>
      </c>
      <c r="G2031" s="107">
        <v>255.15710000000001</v>
      </c>
      <c r="H2031" s="107"/>
      <c r="I2031" s="107">
        <v>76.303399999999996</v>
      </c>
      <c r="J2031" s="107"/>
      <c r="K2031" s="34">
        <v>255.15710000000001</v>
      </c>
    </row>
    <row r="2032" spans="1:11" ht="15" customHeight="1">
      <c r="A2032" s="6"/>
      <c r="B2032" s="6"/>
      <c r="C2032" s="6"/>
      <c r="D2032" s="6"/>
      <c r="E2032" s="6"/>
      <c r="F2032" s="6"/>
      <c r="G2032" s="88" t="s">
        <v>1016</v>
      </c>
      <c r="H2032" s="88"/>
      <c r="I2032" s="88"/>
      <c r="J2032" s="88"/>
      <c r="K2032" s="35">
        <v>255.15710000000001</v>
      </c>
    </row>
    <row r="2033" spans="1:11" ht="15" customHeight="1">
      <c r="A2033" s="4"/>
      <c r="B2033" s="4"/>
      <c r="C2033" s="4"/>
      <c r="D2033" s="4"/>
      <c r="E2033" s="4"/>
      <c r="F2033" s="4"/>
      <c r="G2033" s="96" t="s">
        <v>1017</v>
      </c>
      <c r="H2033" s="96"/>
      <c r="I2033" s="96"/>
      <c r="J2033" s="96"/>
      <c r="K2033" s="34">
        <v>255.15710000000001</v>
      </c>
    </row>
    <row r="2034" spans="1:11" ht="15" customHeight="1">
      <c r="A2034" s="4"/>
      <c r="B2034" s="4"/>
      <c r="C2034" s="4"/>
      <c r="D2034" s="4"/>
      <c r="E2034" s="4"/>
      <c r="F2034" s="4"/>
      <c r="G2034" s="96" t="s">
        <v>1018</v>
      </c>
      <c r="H2034" s="96"/>
      <c r="I2034" s="96"/>
      <c r="J2034" s="96"/>
      <c r="K2034" s="36">
        <v>310.73</v>
      </c>
    </row>
    <row r="2035" spans="1:11" ht="15" customHeight="1">
      <c r="A2035" s="4"/>
      <c r="B2035" s="4"/>
      <c r="C2035" s="4"/>
      <c r="D2035" s="4"/>
      <c r="E2035" s="4"/>
      <c r="F2035" s="4"/>
      <c r="G2035" s="96" t="s">
        <v>1019</v>
      </c>
      <c r="H2035" s="96"/>
      <c r="I2035" s="96"/>
      <c r="J2035" s="96"/>
      <c r="K2035" s="34">
        <v>0.82120000000000004</v>
      </c>
    </row>
    <row r="2036" spans="1:11" ht="15" customHeight="1">
      <c r="A2036" s="4"/>
      <c r="B2036" s="4"/>
      <c r="C2036" s="4"/>
      <c r="D2036" s="4"/>
      <c r="E2036" s="4"/>
      <c r="F2036" s="4"/>
      <c r="G2036" s="96" t="s">
        <v>1404</v>
      </c>
      <c r="H2036" s="96"/>
      <c r="I2036" s="96"/>
      <c r="J2036" s="96"/>
      <c r="K2036" s="34">
        <v>1.34E-2</v>
      </c>
    </row>
    <row r="2037" spans="1:11" ht="15" customHeight="1">
      <c r="A2037" s="4"/>
      <c r="B2037" s="4"/>
      <c r="C2037" s="4"/>
      <c r="D2037" s="4"/>
      <c r="E2037" s="4"/>
      <c r="F2037" s="4"/>
      <c r="G2037" s="96" t="s">
        <v>672</v>
      </c>
      <c r="H2037" s="96"/>
      <c r="I2037" s="96"/>
      <c r="J2037" s="96"/>
      <c r="K2037" s="13">
        <v>0.83460000000000001</v>
      </c>
    </row>
    <row r="2038" spans="1:11" ht="15" customHeight="1">
      <c r="A2038" s="4"/>
      <c r="B2038" s="4"/>
      <c r="C2038" s="4"/>
      <c r="D2038" s="4"/>
      <c r="E2038" s="4"/>
      <c r="F2038" s="4"/>
      <c r="G2038" s="96" t="s">
        <v>444</v>
      </c>
      <c r="H2038" s="96"/>
      <c r="I2038" s="96"/>
      <c r="J2038" s="96"/>
      <c r="K2038" s="9">
        <v>0.83</v>
      </c>
    </row>
    <row r="2039" spans="1:11" ht="9.9499999999999993" customHeight="1">
      <c r="A2039" s="4"/>
      <c r="B2039" s="4"/>
      <c r="C2039" s="4"/>
      <c r="D2039" s="4"/>
      <c r="E2039" s="4"/>
      <c r="F2039" s="4"/>
      <c r="G2039" s="92"/>
      <c r="H2039" s="92"/>
      <c r="I2039" s="92"/>
      <c r="J2039" s="92"/>
      <c r="K2039" s="92"/>
    </row>
    <row r="2040" spans="1:11" ht="20.100000000000001" customHeight="1">
      <c r="A2040" s="93" t="s">
        <v>1409</v>
      </c>
      <c r="B2040" s="93"/>
      <c r="C2040" s="93"/>
      <c r="D2040" s="93"/>
      <c r="E2040" s="93"/>
      <c r="F2040" s="93"/>
      <c r="G2040" s="93"/>
      <c r="H2040" s="93"/>
      <c r="I2040" s="93"/>
      <c r="J2040" s="93"/>
      <c r="K2040" s="93"/>
    </row>
    <row r="2041" spans="1:11" ht="12.95" customHeight="1">
      <c r="A2041" s="104" t="s">
        <v>1007</v>
      </c>
      <c r="B2041" s="104"/>
      <c r="C2041" s="104"/>
      <c r="D2041" s="105" t="s">
        <v>1008</v>
      </c>
      <c r="E2041" s="106" t="s">
        <v>1009</v>
      </c>
      <c r="F2041" s="106"/>
      <c r="G2041" s="106" t="s">
        <v>1010</v>
      </c>
      <c r="H2041" s="106"/>
      <c r="I2041" s="106"/>
      <c r="J2041" s="106"/>
      <c r="K2041" s="106" t="s">
        <v>1011</v>
      </c>
    </row>
    <row r="2042" spans="1:11" ht="12" customHeight="1">
      <c r="A2042" s="104"/>
      <c r="B2042" s="104"/>
      <c r="C2042" s="104"/>
      <c r="D2042" s="105"/>
      <c r="E2042" s="25" t="s">
        <v>1012</v>
      </c>
      <c r="F2042" s="25" t="s">
        <v>1013</v>
      </c>
      <c r="G2042" s="99" t="s">
        <v>1012</v>
      </c>
      <c r="H2042" s="99"/>
      <c r="I2042" s="99" t="s">
        <v>1013</v>
      </c>
      <c r="J2042" s="99"/>
      <c r="K2042" s="106"/>
    </row>
    <row r="2043" spans="1:11" ht="15" customHeight="1">
      <c r="A2043" s="11" t="s">
        <v>1021</v>
      </c>
      <c r="B2043" s="98" t="s">
        <v>1022</v>
      </c>
      <c r="C2043" s="98"/>
      <c r="D2043" s="32">
        <v>1</v>
      </c>
      <c r="E2043" s="33">
        <v>1</v>
      </c>
      <c r="F2043" s="33">
        <v>0</v>
      </c>
      <c r="G2043" s="107">
        <v>255.15710000000001</v>
      </c>
      <c r="H2043" s="107"/>
      <c r="I2043" s="107">
        <v>76.303399999999996</v>
      </c>
      <c r="J2043" s="107"/>
      <c r="K2043" s="34">
        <v>255.15710000000001</v>
      </c>
    </row>
    <row r="2044" spans="1:11" ht="15" customHeight="1">
      <c r="A2044" s="6"/>
      <c r="B2044" s="6"/>
      <c r="C2044" s="6"/>
      <c r="D2044" s="6"/>
      <c r="E2044" s="6"/>
      <c r="F2044" s="6"/>
      <c r="G2044" s="88" t="s">
        <v>1016</v>
      </c>
      <c r="H2044" s="88"/>
      <c r="I2044" s="88"/>
      <c r="J2044" s="88"/>
      <c r="K2044" s="35">
        <v>255.15710000000001</v>
      </c>
    </row>
    <row r="2045" spans="1:11" ht="15" customHeight="1">
      <c r="A2045" s="4"/>
      <c r="B2045" s="4"/>
      <c r="C2045" s="4"/>
      <c r="D2045" s="4"/>
      <c r="E2045" s="4"/>
      <c r="F2045" s="4"/>
      <c r="G2045" s="96" t="s">
        <v>1017</v>
      </c>
      <c r="H2045" s="96"/>
      <c r="I2045" s="96"/>
      <c r="J2045" s="96"/>
      <c r="K2045" s="34">
        <v>255.15710000000001</v>
      </c>
    </row>
    <row r="2046" spans="1:11" ht="15" customHeight="1">
      <c r="A2046" s="4"/>
      <c r="B2046" s="4"/>
      <c r="C2046" s="4"/>
      <c r="D2046" s="4"/>
      <c r="E2046" s="4"/>
      <c r="F2046" s="4"/>
      <c r="G2046" s="96" t="s">
        <v>1018</v>
      </c>
      <c r="H2046" s="96"/>
      <c r="I2046" s="96"/>
      <c r="J2046" s="96"/>
      <c r="K2046" s="36">
        <v>372.88</v>
      </c>
    </row>
    <row r="2047" spans="1:11" ht="15" customHeight="1">
      <c r="A2047" s="4"/>
      <c r="B2047" s="4"/>
      <c r="C2047" s="4"/>
      <c r="D2047" s="4"/>
      <c r="E2047" s="4"/>
      <c r="F2047" s="4"/>
      <c r="G2047" s="96" t="s">
        <v>1019</v>
      </c>
      <c r="H2047" s="96"/>
      <c r="I2047" s="96"/>
      <c r="J2047" s="96"/>
      <c r="K2047" s="34">
        <v>0.68430000000000002</v>
      </c>
    </row>
    <row r="2048" spans="1:11" ht="15" customHeight="1">
      <c r="A2048" s="4"/>
      <c r="B2048" s="4"/>
      <c r="C2048" s="4"/>
      <c r="D2048" s="4"/>
      <c r="E2048" s="4"/>
      <c r="F2048" s="4"/>
      <c r="G2048" s="96" t="s">
        <v>672</v>
      </c>
      <c r="H2048" s="96"/>
      <c r="I2048" s="96"/>
      <c r="J2048" s="96"/>
      <c r="K2048" s="13">
        <v>0.68430000000000002</v>
      </c>
    </row>
    <row r="2049" spans="1:11" ht="15" customHeight="1">
      <c r="A2049" s="4"/>
      <c r="B2049" s="4"/>
      <c r="C2049" s="4"/>
      <c r="D2049" s="4"/>
      <c r="E2049" s="4"/>
      <c r="F2049" s="4"/>
      <c r="G2049" s="96" t="s">
        <v>444</v>
      </c>
      <c r="H2049" s="96"/>
      <c r="I2049" s="96"/>
      <c r="J2049" s="96"/>
      <c r="K2049" s="9">
        <v>0.68</v>
      </c>
    </row>
    <row r="2050" spans="1:11" ht="9.9499999999999993" customHeight="1">
      <c r="A2050" s="4"/>
      <c r="B2050" s="4"/>
      <c r="C2050" s="4"/>
      <c r="D2050" s="4"/>
      <c r="E2050" s="4"/>
      <c r="F2050" s="4"/>
      <c r="G2050" s="92"/>
      <c r="H2050" s="92"/>
      <c r="I2050" s="92"/>
      <c r="J2050" s="92"/>
      <c r="K2050" s="92"/>
    </row>
    <row r="2051" spans="1:11" ht="20.100000000000001" customHeight="1">
      <c r="A2051" s="93" t="s">
        <v>1410</v>
      </c>
      <c r="B2051" s="93"/>
      <c r="C2051" s="93"/>
      <c r="D2051" s="93"/>
      <c r="E2051" s="93"/>
      <c r="F2051" s="93"/>
      <c r="G2051" s="93"/>
      <c r="H2051" s="93"/>
      <c r="I2051" s="93"/>
      <c r="J2051" s="93"/>
      <c r="K2051" s="93"/>
    </row>
    <row r="2052" spans="1:11" ht="15" customHeight="1">
      <c r="A2052" s="94" t="s">
        <v>434</v>
      </c>
      <c r="B2052" s="94"/>
      <c r="C2052" s="94"/>
      <c r="D2052" s="99" t="s">
        <v>419</v>
      </c>
      <c r="E2052" s="99"/>
      <c r="F2052" s="25" t="s">
        <v>420</v>
      </c>
      <c r="G2052" s="99" t="s">
        <v>421</v>
      </c>
      <c r="H2052" s="99"/>
      <c r="I2052" s="99" t="s">
        <v>422</v>
      </c>
      <c r="J2052" s="99"/>
      <c r="K2052" s="25" t="s">
        <v>423</v>
      </c>
    </row>
    <row r="2053" spans="1:11" ht="21" customHeight="1">
      <c r="A2053" s="26" t="s">
        <v>1411</v>
      </c>
      <c r="B2053" s="100" t="s">
        <v>1412</v>
      </c>
      <c r="C2053" s="100"/>
      <c r="D2053" s="101" t="s">
        <v>21</v>
      </c>
      <c r="E2053" s="101"/>
      <c r="F2053" s="26" t="s">
        <v>216</v>
      </c>
      <c r="G2053" s="102">
        <v>1</v>
      </c>
      <c r="H2053" s="102"/>
      <c r="I2053" s="103">
        <v>29.08</v>
      </c>
      <c r="J2053" s="103"/>
      <c r="K2053" s="29">
        <v>29.08</v>
      </c>
    </row>
    <row r="2054" spans="1:11" ht="15" customHeight="1">
      <c r="A2054" s="26" t="s">
        <v>437</v>
      </c>
      <c r="B2054" s="100" t="s">
        <v>438</v>
      </c>
      <c r="C2054" s="100"/>
      <c r="D2054" s="101" t="s">
        <v>21</v>
      </c>
      <c r="E2054" s="101"/>
      <c r="F2054" s="26" t="s">
        <v>216</v>
      </c>
      <c r="G2054" s="102">
        <v>4</v>
      </c>
      <c r="H2054" s="102"/>
      <c r="I2054" s="103">
        <v>22.95</v>
      </c>
      <c r="J2054" s="103"/>
      <c r="K2054" s="29">
        <v>91.8</v>
      </c>
    </row>
    <row r="2055" spans="1:11" ht="18" customHeight="1">
      <c r="A2055" s="4"/>
      <c r="B2055" s="4"/>
      <c r="C2055" s="4"/>
      <c r="D2055" s="4"/>
      <c r="E2055" s="4"/>
      <c r="F2055" s="4"/>
      <c r="G2055" s="95" t="s">
        <v>439</v>
      </c>
      <c r="H2055" s="95"/>
      <c r="I2055" s="95"/>
      <c r="J2055" s="95"/>
      <c r="K2055" s="30">
        <v>120.88</v>
      </c>
    </row>
    <row r="2056" spans="1:11" ht="15" customHeight="1">
      <c r="A2056" s="94" t="s">
        <v>440</v>
      </c>
      <c r="B2056" s="94"/>
      <c r="C2056" s="94"/>
      <c r="D2056" s="99" t="s">
        <v>419</v>
      </c>
      <c r="E2056" s="99"/>
      <c r="F2056" s="25" t="s">
        <v>420</v>
      </c>
      <c r="G2056" s="99" t="s">
        <v>421</v>
      </c>
      <c r="H2056" s="99"/>
      <c r="I2056" s="99" t="s">
        <v>422</v>
      </c>
      <c r="J2056" s="99"/>
      <c r="K2056" s="25" t="s">
        <v>423</v>
      </c>
    </row>
    <row r="2057" spans="1:11" ht="21" customHeight="1">
      <c r="A2057" s="26" t="s">
        <v>1413</v>
      </c>
      <c r="B2057" s="100" t="s">
        <v>1414</v>
      </c>
      <c r="C2057" s="100"/>
      <c r="D2057" s="101" t="s">
        <v>21</v>
      </c>
      <c r="E2057" s="101"/>
      <c r="F2057" s="26" t="s">
        <v>216</v>
      </c>
      <c r="G2057" s="102">
        <v>1</v>
      </c>
      <c r="H2057" s="102"/>
      <c r="I2057" s="103">
        <v>74.59</v>
      </c>
      <c r="J2057" s="103"/>
      <c r="K2057" s="29">
        <v>74.59</v>
      </c>
    </row>
    <row r="2058" spans="1:11" ht="21" customHeight="1">
      <c r="A2058" s="26" t="s">
        <v>1415</v>
      </c>
      <c r="B2058" s="100" t="s">
        <v>1416</v>
      </c>
      <c r="C2058" s="100"/>
      <c r="D2058" s="101" t="s">
        <v>21</v>
      </c>
      <c r="E2058" s="101"/>
      <c r="F2058" s="26" t="s">
        <v>216</v>
      </c>
      <c r="G2058" s="102">
        <v>1</v>
      </c>
      <c r="H2058" s="102"/>
      <c r="I2058" s="103">
        <v>23.01</v>
      </c>
      <c r="J2058" s="103"/>
      <c r="K2058" s="29">
        <v>23.01</v>
      </c>
    </row>
    <row r="2059" spans="1:11" ht="15" customHeight="1">
      <c r="A2059" s="4"/>
      <c r="B2059" s="4"/>
      <c r="C2059" s="4"/>
      <c r="D2059" s="4"/>
      <c r="E2059" s="4"/>
      <c r="F2059" s="4"/>
      <c r="G2059" s="95" t="s">
        <v>443</v>
      </c>
      <c r="H2059" s="95"/>
      <c r="I2059" s="95"/>
      <c r="J2059" s="95"/>
      <c r="K2059" s="30">
        <v>97.6</v>
      </c>
    </row>
    <row r="2060" spans="1:11" ht="15" customHeight="1">
      <c r="A2060" s="4"/>
      <c r="B2060" s="4"/>
      <c r="C2060" s="4"/>
      <c r="D2060" s="4"/>
      <c r="E2060" s="4"/>
      <c r="F2060" s="4"/>
      <c r="G2060" s="96" t="s">
        <v>444</v>
      </c>
      <c r="H2060" s="96"/>
      <c r="I2060" s="96"/>
      <c r="J2060" s="96"/>
      <c r="K2060" s="9">
        <v>218.48</v>
      </c>
    </row>
    <row r="2061" spans="1:11" ht="9.9499999999999993" customHeight="1">
      <c r="A2061" s="4"/>
      <c r="B2061" s="4"/>
      <c r="C2061" s="4"/>
      <c r="D2061" s="4"/>
      <c r="E2061" s="4"/>
      <c r="F2061" s="4"/>
      <c r="G2061" s="92"/>
      <c r="H2061" s="92"/>
      <c r="I2061" s="92"/>
      <c r="J2061" s="92"/>
      <c r="K2061" s="92"/>
    </row>
    <row r="2062" spans="1:11" ht="20.100000000000001" customHeight="1">
      <c r="A2062" s="93" t="s">
        <v>1417</v>
      </c>
      <c r="B2062" s="93"/>
      <c r="C2062" s="93"/>
      <c r="D2062" s="93"/>
      <c r="E2062" s="93"/>
      <c r="F2062" s="93"/>
      <c r="G2062" s="93"/>
      <c r="H2062" s="93"/>
      <c r="I2062" s="93"/>
      <c r="J2062" s="93"/>
      <c r="K2062" s="93"/>
    </row>
    <row r="2063" spans="1:11" ht="15" customHeight="1">
      <c r="A2063" s="94" t="s">
        <v>434</v>
      </c>
      <c r="B2063" s="94"/>
      <c r="C2063" s="94"/>
      <c r="D2063" s="99" t="s">
        <v>419</v>
      </c>
      <c r="E2063" s="99"/>
      <c r="F2063" s="25" t="s">
        <v>420</v>
      </c>
      <c r="G2063" s="99" t="s">
        <v>421</v>
      </c>
      <c r="H2063" s="99"/>
      <c r="I2063" s="99" t="s">
        <v>422</v>
      </c>
      <c r="J2063" s="99"/>
      <c r="K2063" s="25" t="s">
        <v>423</v>
      </c>
    </row>
    <row r="2064" spans="1:11" ht="21" customHeight="1">
      <c r="A2064" s="26" t="s">
        <v>1411</v>
      </c>
      <c r="B2064" s="100" t="s">
        <v>1412</v>
      </c>
      <c r="C2064" s="100"/>
      <c r="D2064" s="101" t="s">
        <v>21</v>
      </c>
      <c r="E2064" s="101"/>
      <c r="F2064" s="26" t="s">
        <v>216</v>
      </c>
      <c r="G2064" s="102">
        <v>1</v>
      </c>
      <c r="H2064" s="102"/>
      <c r="I2064" s="103">
        <v>29.08</v>
      </c>
      <c r="J2064" s="103"/>
      <c r="K2064" s="29">
        <v>29.08</v>
      </c>
    </row>
    <row r="2065" spans="1:11" ht="15" customHeight="1">
      <c r="A2065" s="26" t="s">
        <v>437</v>
      </c>
      <c r="B2065" s="100" t="s">
        <v>438</v>
      </c>
      <c r="C2065" s="100"/>
      <c r="D2065" s="101" t="s">
        <v>21</v>
      </c>
      <c r="E2065" s="101"/>
      <c r="F2065" s="26" t="s">
        <v>216</v>
      </c>
      <c r="G2065" s="102">
        <v>4</v>
      </c>
      <c r="H2065" s="102"/>
      <c r="I2065" s="103">
        <v>22.95</v>
      </c>
      <c r="J2065" s="103"/>
      <c r="K2065" s="29">
        <v>91.8</v>
      </c>
    </row>
    <row r="2066" spans="1:11" ht="18" customHeight="1">
      <c r="A2066" s="4"/>
      <c r="B2066" s="4"/>
      <c r="C2066" s="4"/>
      <c r="D2066" s="4"/>
      <c r="E2066" s="4"/>
      <c r="F2066" s="4"/>
      <c r="G2066" s="95" t="s">
        <v>439</v>
      </c>
      <c r="H2066" s="95"/>
      <c r="I2066" s="95"/>
      <c r="J2066" s="95"/>
      <c r="K2066" s="30">
        <v>120.88</v>
      </c>
    </row>
    <row r="2067" spans="1:11" ht="15" customHeight="1">
      <c r="A2067" s="94" t="s">
        <v>440</v>
      </c>
      <c r="B2067" s="94"/>
      <c r="C2067" s="94"/>
      <c r="D2067" s="99" t="s">
        <v>419</v>
      </c>
      <c r="E2067" s="99"/>
      <c r="F2067" s="25" t="s">
        <v>420</v>
      </c>
      <c r="G2067" s="99" t="s">
        <v>421</v>
      </c>
      <c r="H2067" s="99"/>
      <c r="I2067" s="99" t="s">
        <v>422</v>
      </c>
      <c r="J2067" s="99"/>
      <c r="K2067" s="25" t="s">
        <v>423</v>
      </c>
    </row>
    <row r="2068" spans="1:11" ht="21" customHeight="1">
      <c r="A2068" s="26" t="s">
        <v>1413</v>
      </c>
      <c r="B2068" s="100" t="s">
        <v>1414</v>
      </c>
      <c r="C2068" s="100"/>
      <c r="D2068" s="101" t="s">
        <v>21</v>
      </c>
      <c r="E2068" s="101"/>
      <c r="F2068" s="26" t="s">
        <v>216</v>
      </c>
      <c r="G2068" s="102">
        <v>1</v>
      </c>
      <c r="H2068" s="102"/>
      <c r="I2068" s="103">
        <v>74.59</v>
      </c>
      <c r="J2068" s="103"/>
      <c r="K2068" s="29">
        <v>74.59</v>
      </c>
    </row>
    <row r="2069" spans="1:11" ht="21" customHeight="1">
      <c r="A2069" s="26" t="s">
        <v>1415</v>
      </c>
      <c r="B2069" s="100" t="s">
        <v>1416</v>
      </c>
      <c r="C2069" s="100"/>
      <c r="D2069" s="101" t="s">
        <v>21</v>
      </c>
      <c r="E2069" s="101"/>
      <c r="F2069" s="26" t="s">
        <v>216</v>
      </c>
      <c r="G2069" s="102">
        <v>1</v>
      </c>
      <c r="H2069" s="102"/>
      <c r="I2069" s="103">
        <v>23.01</v>
      </c>
      <c r="J2069" s="103"/>
      <c r="K2069" s="29">
        <v>23.01</v>
      </c>
    </row>
    <row r="2070" spans="1:11" ht="21" customHeight="1">
      <c r="A2070" s="26" t="s">
        <v>1418</v>
      </c>
      <c r="B2070" s="100" t="s">
        <v>1419</v>
      </c>
      <c r="C2070" s="100"/>
      <c r="D2070" s="101" t="s">
        <v>21</v>
      </c>
      <c r="E2070" s="101"/>
      <c r="F2070" s="26" t="s">
        <v>216</v>
      </c>
      <c r="G2070" s="102">
        <v>1</v>
      </c>
      <c r="H2070" s="102"/>
      <c r="I2070" s="103">
        <v>81.61</v>
      </c>
      <c r="J2070" s="103"/>
      <c r="K2070" s="29">
        <v>81.61</v>
      </c>
    </row>
    <row r="2071" spans="1:11" ht="29.1" customHeight="1">
      <c r="A2071" s="26" t="s">
        <v>1420</v>
      </c>
      <c r="B2071" s="100" t="s">
        <v>1421</v>
      </c>
      <c r="C2071" s="100"/>
      <c r="D2071" s="101" t="s">
        <v>21</v>
      </c>
      <c r="E2071" s="101"/>
      <c r="F2071" s="26" t="s">
        <v>216</v>
      </c>
      <c r="G2071" s="102">
        <v>1</v>
      </c>
      <c r="H2071" s="102"/>
      <c r="I2071" s="103">
        <v>62.47</v>
      </c>
      <c r="J2071" s="103"/>
      <c r="K2071" s="29">
        <v>62.47</v>
      </c>
    </row>
    <row r="2072" spans="1:11" ht="15" customHeight="1">
      <c r="A2072" s="4"/>
      <c r="B2072" s="4"/>
      <c r="C2072" s="4"/>
      <c r="D2072" s="4"/>
      <c r="E2072" s="4"/>
      <c r="F2072" s="4"/>
      <c r="G2072" s="95" t="s">
        <v>443</v>
      </c>
      <c r="H2072" s="95"/>
      <c r="I2072" s="95"/>
      <c r="J2072" s="95"/>
      <c r="K2072" s="30">
        <v>241.68</v>
      </c>
    </row>
    <row r="2073" spans="1:11" ht="15" customHeight="1">
      <c r="A2073" s="4"/>
      <c r="B2073" s="4"/>
      <c r="C2073" s="4"/>
      <c r="D2073" s="4"/>
      <c r="E2073" s="4"/>
      <c r="F2073" s="4"/>
      <c r="G2073" s="96" t="s">
        <v>444</v>
      </c>
      <c r="H2073" s="96"/>
      <c r="I2073" s="96"/>
      <c r="J2073" s="96"/>
      <c r="K2073" s="9">
        <v>362.56</v>
      </c>
    </row>
    <row r="2074" spans="1:11" ht="9.9499999999999993" customHeight="1">
      <c r="A2074" s="4"/>
      <c r="B2074" s="4"/>
      <c r="C2074" s="4"/>
      <c r="D2074" s="4"/>
      <c r="E2074" s="4"/>
      <c r="F2074" s="4"/>
      <c r="G2074" s="92"/>
      <c r="H2074" s="92"/>
      <c r="I2074" s="92"/>
      <c r="J2074" s="92"/>
      <c r="K2074" s="92"/>
    </row>
    <row r="2075" spans="1:11" ht="20.100000000000001" customHeight="1">
      <c r="A2075" s="93" t="s">
        <v>1422</v>
      </c>
      <c r="B2075" s="93"/>
      <c r="C2075" s="93"/>
      <c r="D2075" s="93"/>
      <c r="E2075" s="93"/>
      <c r="F2075" s="93"/>
      <c r="G2075" s="93"/>
      <c r="H2075" s="93"/>
      <c r="I2075" s="93"/>
      <c r="J2075" s="93"/>
      <c r="K2075" s="93"/>
    </row>
    <row r="2076" spans="1:11" ht="15" customHeight="1">
      <c r="A2076" s="94" t="s">
        <v>613</v>
      </c>
      <c r="B2076" s="94"/>
      <c r="C2076" s="94"/>
      <c r="D2076" s="99" t="s">
        <v>419</v>
      </c>
      <c r="E2076" s="99"/>
      <c r="F2076" s="25" t="s">
        <v>420</v>
      </c>
      <c r="G2076" s="99" t="s">
        <v>421</v>
      </c>
      <c r="H2076" s="99"/>
      <c r="I2076" s="99" t="s">
        <v>422</v>
      </c>
      <c r="J2076" s="99"/>
      <c r="K2076" s="25" t="s">
        <v>423</v>
      </c>
    </row>
    <row r="2077" spans="1:11" ht="29.1" customHeight="1">
      <c r="A2077" s="26" t="s">
        <v>1423</v>
      </c>
      <c r="B2077" s="100" t="s">
        <v>1424</v>
      </c>
      <c r="C2077" s="100"/>
      <c r="D2077" s="101" t="s">
        <v>21</v>
      </c>
      <c r="E2077" s="101"/>
      <c r="F2077" s="26" t="s">
        <v>38</v>
      </c>
      <c r="G2077" s="102">
        <v>4.57E-5</v>
      </c>
      <c r="H2077" s="102"/>
      <c r="I2077" s="116">
        <v>1632328.1</v>
      </c>
      <c r="J2077" s="116"/>
      <c r="K2077" s="29">
        <v>74.597394170000001</v>
      </c>
    </row>
    <row r="2078" spans="1:11" ht="15" customHeight="1">
      <c r="A2078" s="4"/>
      <c r="B2078" s="4"/>
      <c r="C2078" s="4"/>
      <c r="D2078" s="4"/>
      <c r="E2078" s="4"/>
      <c r="F2078" s="4"/>
      <c r="G2078" s="95" t="s">
        <v>617</v>
      </c>
      <c r="H2078" s="95"/>
      <c r="I2078" s="95"/>
      <c r="J2078" s="95"/>
      <c r="K2078" s="30">
        <v>74.599999999999994</v>
      </c>
    </row>
    <row r="2079" spans="1:11" ht="15" customHeight="1">
      <c r="A2079" s="4"/>
      <c r="B2079" s="4"/>
      <c r="C2079" s="4"/>
      <c r="D2079" s="4"/>
      <c r="E2079" s="4"/>
      <c r="F2079" s="4"/>
      <c r="G2079" s="96" t="s">
        <v>444</v>
      </c>
      <c r="H2079" s="96"/>
      <c r="I2079" s="96"/>
      <c r="J2079" s="96"/>
      <c r="K2079" s="9">
        <v>74.59</v>
      </c>
    </row>
    <row r="2080" spans="1:11" ht="9.9499999999999993" customHeight="1">
      <c r="A2080" s="4"/>
      <c r="B2080" s="4"/>
      <c r="C2080" s="4"/>
      <c r="D2080" s="4"/>
      <c r="E2080" s="4"/>
      <c r="F2080" s="4"/>
      <c r="G2080" s="92"/>
      <c r="H2080" s="92"/>
      <c r="I2080" s="92"/>
      <c r="J2080" s="92"/>
      <c r="K2080" s="92"/>
    </row>
    <row r="2081" spans="1:11" ht="20.100000000000001" customHeight="1">
      <c r="A2081" s="93" t="s">
        <v>1425</v>
      </c>
      <c r="B2081" s="93"/>
      <c r="C2081" s="93"/>
      <c r="D2081" s="93"/>
      <c r="E2081" s="93"/>
      <c r="F2081" s="93"/>
      <c r="G2081" s="93"/>
      <c r="H2081" s="93"/>
      <c r="I2081" s="93"/>
      <c r="J2081" s="93"/>
      <c r="K2081" s="93"/>
    </row>
    <row r="2082" spans="1:11" ht="15" customHeight="1">
      <c r="A2082" s="94" t="s">
        <v>613</v>
      </c>
      <c r="B2082" s="94"/>
      <c r="C2082" s="94"/>
      <c r="D2082" s="99" t="s">
        <v>419</v>
      </c>
      <c r="E2082" s="99"/>
      <c r="F2082" s="25" t="s">
        <v>420</v>
      </c>
      <c r="G2082" s="99" t="s">
        <v>421</v>
      </c>
      <c r="H2082" s="99"/>
      <c r="I2082" s="99" t="s">
        <v>422</v>
      </c>
      <c r="J2082" s="99"/>
      <c r="K2082" s="25" t="s">
        <v>423</v>
      </c>
    </row>
    <row r="2083" spans="1:11" ht="29.1" customHeight="1">
      <c r="A2083" s="26" t="s">
        <v>1423</v>
      </c>
      <c r="B2083" s="100" t="s">
        <v>1424</v>
      </c>
      <c r="C2083" s="100"/>
      <c r="D2083" s="101" t="s">
        <v>21</v>
      </c>
      <c r="E2083" s="101"/>
      <c r="F2083" s="26" t="s">
        <v>38</v>
      </c>
      <c r="G2083" s="102">
        <v>1.4100000000000001E-5</v>
      </c>
      <c r="H2083" s="102"/>
      <c r="I2083" s="116">
        <v>1632328.1</v>
      </c>
      <c r="J2083" s="116"/>
      <c r="K2083" s="29">
        <v>23.01582621</v>
      </c>
    </row>
    <row r="2084" spans="1:11" ht="15" customHeight="1">
      <c r="A2084" s="4"/>
      <c r="B2084" s="4"/>
      <c r="C2084" s="4"/>
      <c r="D2084" s="4"/>
      <c r="E2084" s="4"/>
      <c r="F2084" s="4"/>
      <c r="G2084" s="95" t="s">
        <v>617</v>
      </c>
      <c r="H2084" s="95"/>
      <c r="I2084" s="95"/>
      <c r="J2084" s="95"/>
      <c r="K2084" s="30">
        <v>23.02</v>
      </c>
    </row>
    <row r="2085" spans="1:11" ht="15" customHeight="1">
      <c r="A2085" s="4"/>
      <c r="B2085" s="4"/>
      <c r="C2085" s="4"/>
      <c r="D2085" s="4"/>
      <c r="E2085" s="4"/>
      <c r="F2085" s="4"/>
      <c r="G2085" s="96" t="s">
        <v>444</v>
      </c>
      <c r="H2085" s="96"/>
      <c r="I2085" s="96"/>
      <c r="J2085" s="96"/>
      <c r="K2085" s="9">
        <v>23.01</v>
      </c>
    </row>
    <row r="2086" spans="1:11" ht="9.9499999999999993" customHeight="1">
      <c r="A2086" s="4"/>
      <c r="B2086" s="4"/>
      <c r="C2086" s="4"/>
      <c r="D2086" s="4"/>
      <c r="E2086" s="4"/>
      <c r="F2086" s="4"/>
      <c r="G2086" s="92"/>
      <c r="H2086" s="92"/>
      <c r="I2086" s="92"/>
      <c r="J2086" s="92"/>
      <c r="K2086" s="92"/>
    </row>
    <row r="2087" spans="1:11" ht="20.100000000000001" customHeight="1">
      <c r="A2087" s="93" t="s">
        <v>1426</v>
      </c>
      <c r="B2087" s="93"/>
      <c r="C2087" s="93"/>
      <c r="D2087" s="93"/>
      <c r="E2087" s="93"/>
      <c r="F2087" s="93"/>
      <c r="G2087" s="93"/>
      <c r="H2087" s="93"/>
      <c r="I2087" s="93"/>
      <c r="J2087" s="93"/>
      <c r="K2087" s="93"/>
    </row>
    <row r="2088" spans="1:11" ht="15" customHeight="1">
      <c r="A2088" s="94" t="s">
        <v>613</v>
      </c>
      <c r="B2088" s="94"/>
      <c r="C2088" s="94"/>
      <c r="D2088" s="99" t="s">
        <v>419</v>
      </c>
      <c r="E2088" s="99"/>
      <c r="F2088" s="25" t="s">
        <v>420</v>
      </c>
      <c r="G2088" s="99" t="s">
        <v>421</v>
      </c>
      <c r="H2088" s="99"/>
      <c r="I2088" s="99" t="s">
        <v>422</v>
      </c>
      <c r="J2088" s="99"/>
      <c r="K2088" s="25" t="s">
        <v>423</v>
      </c>
    </row>
    <row r="2089" spans="1:11" ht="29.1" customHeight="1">
      <c r="A2089" s="26" t="s">
        <v>1423</v>
      </c>
      <c r="B2089" s="100" t="s">
        <v>1424</v>
      </c>
      <c r="C2089" s="100"/>
      <c r="D2089" s="101" t="s">
        <v>21</v>
      </c>
      <c r="E2089" s="101"/>
      <c r="F2089" s="26" t="s">
        <v>38</v>
      </c>
      <c r="G2089" s="102">
        <v>5.0000000000000002E-5</v>
      </c>
      <c r="H2089" s="102"/>
      <c r="I2089" s="116">
        <v>1632328.1</v>
      </c>
      <c r="J2089" s="116"/>
      <c r="K2089" s="29">
        <v>81.616405</v>
      </c>
    </row>
    <row r="2090" spans="1:11" ht="15" customHeight="1">
      <c r="A2090" s="4"/>
      <c r="B2090" s="4"/>
      <c r="C2090" s="4"/>
      <c r="D2090" s="4"/>
      <c r="E2090" s="4"/>
      <c r="F2090" s="4"/>
      <c r="G2090" s="95" t="s">
        <v>617</v>
      </c>
      <c r="H2090" s="95"/>
      <c r="I2090" s="95"/>
      <c r="J2090" s="95"/>
      <c r="K2090" s="30">
        <v>81.62</v>
      </c>
    </row>
    <row r="2091" spans="1:11" ht="15" customHeight="1">
      <c r="A2091" s="4"/>
      <c r="B2091" s="4"/>
      <c r="C2091" s="4"/>
      <c r="D2091" s="4"/>
      <c r="E2091" s="4"/>
      <c r="F2091" s="4"/>
      <c r="G2091" s="96" t="s">
        <v>444</v>
      </c>
      <c r="H2091" s="96"/>
      <c r="I2091" s="96"/>
      <c r="J2091" s="96"/>
      <c r="K2091" s="9">
        <v>81.61</v>
      </c>
    </row>
    <row r="2092" spans="1:11" ht="9.9499999999999993" customHeight="1">
      <c r="A2092" s="4"/>
      <c r="B2092" s="4"/>
      <c r="C2092" s="4"/>
      <c r="D2092" s="4"/>
      <c r="E2092" s="4"/>
      <c r="F2092" s="4"/>
      <c r="G2092" s="92"/>
      <c r="H2092" s="92"/>
      <c r="I2092" s="92"/>
      <c r="J2092" s="92"/>
      <c r="K2092" s="92"/>
    </row>
    <row r="2093" spans="1:11" ht="20.100000000000001" customHeight="1">
      <c r="A2093" s="93" t="s">
        <v>1427</v>
      </c>
      <c r="B2093" s="93"/>
      <c r="C2093" s="93"/>
      <c r="D2093" s="93"/>
      <c r="E2093" s="93"/>
      <c r="F2093" s="93"/>
      <c r="G2093" s="93"/>
      <c r="H2093" s="93"/>
      <c r="I2093" s="93"/>
      <c r="J2093" s="93"/>
      <c r="K2093" s="93"/>
    </row>
    <row r="2094" spans="1:11" ht="15" customHeight="1">
      <c r="A2094" s="94" t="s">
        <v>816</v>
      </c>
      <c r="B2094" s="94"/>
      <c r="C2094" s="94"/>
      <c r="D2094" s="99" t="s">
        <v>419</v>
      </c>
      <c r="E2094" s="99"/>
      <c r="F2094" s="25" t="s">
        <v>420</v>
      </c>
      <c r="G2094" s="99" t="s">
        <v>421</v>
      </c>
      <c r="H2094" s="99"/>
      <c r="I2094" s="99" t="s">
        <v>422</v>
      </c>
      <c r="J2094" s="99"/>
      <c r="K2094" s="25" t="s">
        <v>423</v>
      </c>
    </row>
    <row r="2095" spans="1:11" ht="21" customHeight="1">
      <c r="A2095" s="26" t="s">
        <v>817</v>
      </c>
      <c r="B2095" s="100" t="s">
        <v>818</v>
      </c>
      <c r="C2095" s="100"/>
      <c r="D2095" s="101" t="s">
        <v>21</v>
      </c>
      <c r="E2095" s="101"/>
      <c r="F2095" s="26" t="s">
        <v>819</v>
      </c>
      <c r="G2095" s="102">
        <v>63.75</v>
      </c>
      <c r="H2095" s="102"/>
      <c r="I2095" s="103">
        <v>0.98</v>
      </c>
      <c r="J2095" s="103"/>
      <c r="K2095" s="29">
        <v>62.475000000000001</v>
      </c>
    </row>
    <row r="2096" spans="1:11" ht="15" customHeight="1">
      <c r="A2096" s="4"/>
      <c r="B2096" s="4"/>
      <c r="C2096" s="4"/>
      <c r="D2096" s="4"/>
      <c r="E2096" s="4"/>
      <c r="F2096" s="4"/>
      <c r="G2096" s="95" t="s">
        <v>820</v>
      </c>
      <c r="H2096" s="95"/>
      <c r="I2096" s="95"/>
      <c r="J2096" s="95"/>
      <c r="K2096" s="30">
        <v>62.48</v>
      </c>
    </row>
    <row r="2097" spans="1:11" ht="15" customHeight="1">
      <c r="A2097" s="4"/>
      <c r="B2097" s="4"/>
      <c r="C2097" s="4"/>
      <c r="D2097" s="4"/>
      <c r="E2097" s="4"/>
      <c r="F2097" s="4"/>
      <c r="G2097" s="96" t="s">
        <v>444</v>
      </c>
      <c r="H2097" s="96"/>
      <c r="I2097" s="96"/>
      <c r="J2097" s="96"/>
      <c r="K2097" s="9">
        <v>62.47</v>
      </c>
    </row>
    <row r="2098" spans="1:11" ht="9.9499999999999993" customHeight="1">
      <c r="A2098" s="4"/>
      <c r="B2098" s="4"/>
      <c r="C2098" s="4"/>
      <c r="D2098" s="4"/>
      <c r="E2098" s="4"/>
      <c r="F2098" s="4"/>
      <c r="G2098" s="92"/>
      <c r="H2098" s="92"/>
      <c r="I2098" s="92"/>
      <c r="J2098" s="92"/>
      <c r="K2098" s="92"/>
    </row>
    <row r="2099" spans="1:11" ht="20.100000000000001" customHeight="1">
      <c r="A2099" s="93" t="s">
        <v>1428</v>
      </c>
      <c r="B2099" s="93"/>
      <c r="C2099" s="93"/>
      <c r="D2099" s="93"/>
      <c r="E2099" s="93"/>
      <c r="F2099" s="93"/>
      <c r="G2099" s="93"/>
      <c r="H2099" s="93"/>
      <c r="I2099" s="93"/>
      <c r="J2099" s="93"/>
      <c r="K2099" s="93"/>
    </row>
    <row r="2100" spans="1:11" ht="15" customHeight="1">
      <c r="A2100" s="94" t="s">
        <v>471</v>
      </c>
      <c r="B2100" s="94"/>
      <c r="C2100" s="94"/>
      <c r="D2100" s="99" t="s">
        <v>419</v>
      </c>
      <c r="E2100" s="99"/>
      <c r="F2100" s="25" t="s">
        <v>420</v>
      </c>
      <c r="G2100" s="99" t="s">
        <v>421</v>
      </c>
      <c r="H2100" s="99"/>
      <c r="I2100" s="99" t="s">
        <v>422</v>
      </c>
      <c r="J2100" s="99"/>
      <c r="K2100" s="25" t="s">
        <v>423</v>
      </c>
    </row>
    <row r="2101" spans="1:11" ht="21" customHeight="1">
      <c r="A2101" s="26" t="s">
        <v>622</v>
      </c>
      <c r="B2101" s="100" t="s">
        <v>623</v>
      </c>
      <c r="C2101" s="100"/>
      <c r="D2101" s="101" t="s">
        <v>21</v>
      </c>
      <c r="E2101" s="101"/>
      <c r="F2101" s="26" t="s">
        <v>477</v>
      </c>
      <c r="G2101" s="102">
        <v>6.3E-3</v>
      </c>
      <c r="H2101" s="102"/>
      <c r="I2101" s="103">
        <v>183.74</v>
      </c>
      <c r="J2101" s="103"/>
      <c r="K2101" s="29">
        <v>1.157562</v>
      </c>
    </row>
    <row r="2102" spans="1:11" ht="29.1" customHeight="1">
      <c r="A2102" s="26" t="s">
        <v>624</v>
      </c>
      <c r="B2102" s="100" t="s">
        <v>625</v>
      </c>
      <c r="C2102" s="100"/>
      <c r="D2102" s="101" t="s">
        <v>21</v>
      </c>
      <c r="E2102" s="101"/>
      <c r="F2102" s="26" t="s">
        <v>474</v>
      </c>
      <c r="G2102" s="102">
        <v>4.1999999999999997E-3</v>
      </c>
      <c r="H2102" s="102"/>
      <c r="I2102" s="103">
        <v>72.31</v>
      </c>
      <c r="J2102" s="103"/>
      <c r="K2102" s="29">
        <v>0.30370200000000003</v>
      </c>
    </row>
    <row r="2103" spans="1:11" ht="29.1" customHeight="1">
      <c r="A2103" s="26" t="s">
        <v>626</v>
      </c>
      <c r="B2103" s="100" t="s">
        <v>627</v>
      </c>
      <c r="C2103" s="100"/>
      <c r="D2103" s="101" t="s">
        <v>21</v>
      </c>
      <c r="E2103" s="101"/>
      <c r="F2103" s="26" t="s">
        <v>477</v>
      </c>
      <c r="G2103" s="102">
        <v>1.2E-2</v>
      </c>
      <c r="H2103" s="102"/>
      <c r="I2103" s="103">
        <v>167.14</v>
      </c>
      <c r="J2103" s="103"/>
      <c r="K2103" s="29">
        <v>2.0056799999999999</v>
      </c>
    </row>
    <row r="2104" spans="1:11" ht="21" customHeight="1">
      <c r="A2104" s="26" t="s">
        <v>628</v>
      </c>
      <c r="B2104" s="100" t="s">
        <v>629</v>
      </c>
      <c r="C2104" s="100"/>
      <c r="D2104" s="101" t="s">
        <v>21</v>
      </c>
      <c r="E2104" s="101"/>
      <c r="F2104" s="26" t="s">
        <v>474</v>
      </c>
      <c r="G2104" s="102">
        <v>1.8E-3</v>
      </c>
      <c r="H2104" s="102"/>
      <c r="I2104" s="103">
        <v>218.48</v>
      </c>
      <c r="J2104" s="103"/>
      <c r="K2104" s="29">
        <v>0.393264</v>
      </c>
    </row>
    <row r="2105" spans="1:11" ht="21" customHeight="1">
      <c r="A2105" s="26" t="s">
        <v>630</v>
      </c>
      <c r="B2105" s="100" t="s">
        <v>631</v>
      </c>
      <c r="C2105" s="100"/>
      <c r="D2105" s="101" t="s">
        <v>21</v>
      </c>
      <c r="E2105" s="101"/>
      <c r="F2105" s="26" t="s">
        <v>477</v>
      </c>
      <c r="G2105" s="102">
        <v>6.3E-3</v>
      </c>
      <c r="H2105" s="102"/>
      <c r="I2105" s="103">
        <v>362.56</v>
      </c>
      <c r="J2105" s="103"/>
      <c r="K2105" s="29">
        <v>2.2841279999999999</v>
      </c>
    </row>
    <row r="2106" spans="1:11" ht="18" customHeight="1">
      <c r="A2106" s="4"/>
      <c r="B2106" s="4"/>
      <c r="C2106" s="4"/>
      <c r="D2106" s="4"/>
      <c r="E2106" s="4"/>
      <c r="F2106" s="4"/>
      <c r="G2106" s="95" t="s">
        <v>486</v>
      </c>
      <c r="H2106" s="95"/>
      <c r="I2106" s="95"/>
      <c r="J2106" s="95"/>
      <c r="K2106" s="30">
        <v>6.14</v>
      </c>
    </row>
    <row r="2107" spans="1:11" ht="15" customHeight="1">
      <c r="A2107" s="94" t="s">
        <v>418</v>
      </c>
      <c r="B2107" s="94"/>
      <c r="C2107" s="94"/>
      <c r="D2107" s="99" t="s">
        <v>419</v>
      </c>
      <c r="E2107" s="99"/>
      <c r="F2107" s="25" t="s">
        <v>420</v>
      </c>
      <c r="G2107" s="99" t="s">
        <v>421</v>
      </c>
      <c r="H2107" s="99"/>
      <c r="I2107" s="99" t="s">
        <v>422</v>
      </c>
      <c r="J2107" s="99"/>
      <c r="K2107" s="25" t="s">
        <v>423</v>
      </c>
    </row>
    <row r="2108" spans="1:11" ht="21" customHeight="1">
      <c r="A2108" s="26" t="s">
        <v>632</v>
      </c>
      <c r="B2108" s="100" t="s">
        <v>633</v>
      </c>
      <c r="C2108" s="100"/>
      <c r="D2108" s="101" t="s">
        <v>21</v>
      </c>
      <c r="E2108" s="101"/>
      <c r="F2108" s="26" t="s">
        <v>47</v>
      </c>
      <c r="G2108" s="102">
        <v>0.53080000000000005</v>
      </c>
      <c r="H2108" s="102"/>
      <c r="I2108" s="103">
        <v>116.15</v>
      </c>
      <c r="J2108" s="103"/>
      <c r="K2108" s="29">
        <v>61.652419999999999</v>
      </c>
    </row>
    <row r="2109" spans="1:11" ht="21" customHeight="1">
      <c r="A2109" s="26" t="s">
        <v>634</v>
      </c>
      <c r="B2109" s="100" t="s">
        <v>635</v>
      </c>
      <c r="C2109" s="100"/>
      <c r="D2109" s="101" t="s">
        <v>21</v>
      </c>
      <c r="E2109" s="101"/>
      <c r="F2109" s="26" t="s">
        <v>47</v>
      </c>
      <c r="G2109" s="102">
        <v>0.14699999999999999</v>
      </c>
      <c r="H2109" s="102"/>
      <c r="I2109" s="103">
        <v>100.61</v>
      </c>
      <c r="J2109" s="103"/>
      <c r="K2109" s="29">
        <v>14.789669999999999</v>
      </c>
    </row>
    <row r="2110" spans="1:11" ht="21" customHeight="1">
      <c r="A2110" s="26" t="s">
        <v>636</v>
      </c>
      <c r="B2110" s="100" t="s">
        <v>637</v>
      </c>
      <c r="C2110" s="100"/>
      <c r="D2110" s="101" t="s">
        <v>21</v>
      </c>
      <c r="E2110" s="101"/>
      <c r="F2110" s="26" t="s">
        <v>47</v>
      </c>
      <c r="G2110" s="102">
        <v>0.2606</v>
      </c>
      <c r="H2110" s="102"/>
      <c r="I2110" s="103">
        <v>101.14</v>
      </c>
      <c r="J2110" s="103"/>
      <c r="K2110" s="29">
        <v>26.357084</v>
      </c>
    </row>
    <row r="2111" spans="1:11" ht="21" customHeight="1">
      <c r="A2111" s="26" t="s">
        <v>638</v>
      </c>
      <c r="B2111" s="100" t="s">
        <v>639</v>
      </c>
      <c r="C2111" s="100"/>
      <c r="D2111" s="101" t="s">
        <v>21</v>
      </c>
      <c r="E2111" s="101"/>
      <c r="F2111" s="26" t="s">
        <v>47</v>
      </c>
      <c r="G2111" s="102">
        <v>0.52829999999999999</v>
      </c>
      <c r="H2111" s="102"/>
      <c r="I2111" s="103">
        <v>95.03</v>
      </c>
      <c r="J2111" s="103"/>
      <c r="K2111" s="29">
        <v>50.204349000000001</v>
      </c>
    </row>
    <row r="2112" spans="1:11" ht="15" customHeight="1">
      <c r="A2112" s="4"/>
      <c r="B2112" s="4"/>
      <c r="C2112" s="4"/>
      <c r="D2112" s="4"/>
      <c r="E2112" s="4"/>
      <c r="F2112" s="4"/>
      <c r="G2112" s="95" t="s">
        <v>433</v>
      </c>
      <c r="H2112" s="95"/>
      <c r="I2112" s="95"/>
      <c r="J2112" s="95"/>
      <c r="K2112" s="30">
        <v>153</v>
      </c>
    </row>
    <row r="2113" spans="1:11" ht="15" customHeight="1">
      <c r="A2113" s="94" t="s">
        <v>434</v>
      </c>
      <c r="B2113" s="94"/>
      <c r="C2113" s="94"/>
      <c r="D2113" s="99" t="s">
        <v>419</v>
      </c>
      <c r="E2113" s="99"/>
      <c r="F2113" s="25" t="s">
        <v>420</v>
      </c>
      <c r="G2113" s="99" t="s">
        <v>421</v>
      </c>
      <c r="H2113" s="99"/>
      <c r="I2113" s="99" t="s">
        <v>422</v>
      </c>
      <c r="J2113" s="99"/>
      <c r="K2113" s="25" t="s">
        <v>423</v>
      </c>
    </row>
    <row r="2114" spans="1:11" ht="15" customHeight="1">
      <c r="A2114" s="26" t="s">
        <v>214</v>
      </c>
      <c r="B2114" s="100" t="s">
        <v>215</v>
      </c>
      <c r="C2114" s="100"/>
      <c r="D2114" s="101" t="s">
        <v>21</v>
      </c>
      <c r="E2114" s="101"/>
      <c r="F2114" s="26" t="s">
        <v>216</v>
      </c>
      <c r="G2114" s="102">
        <v>8.0999999999999996E-3</v>
      </c>
      <c r="H2114" s="102"/>
      <c r="I2114" s="103">
        <v>36.19</v>
      </c>
      <c r="J2114" s="103"/>
      <c r="K2114" s="29">
        <v>0.29313899999999998</v>
      </c>
    </row>
    <row r="2115" spans="1:11" ht="15" customHeight="1">
      <c r="A2115" s="26" t="s">
        <v>437</v>
      </c>
      <c r="B2115" s="100" t="s">
        <v>438</v>
      </c>
      <c r="C2115" s="100"/>
      <c r="D2115" s="101" t="s">
        <v>21</v>
      </c>
      <c r="E2115" s="101"/>
      <c r="F2115" s="26" t="s">
        <v>216</v>
      </c>
      <c r="G2115" s="102">
        <v>1.6199999999999999E-2</v>
      </c>
      <c r="H2115" s="102"/>
      <c r="I2115" s="103">
        <v>22.95</v>
      </c>
      <c r="J2115" s="103"/>
      <c r="K2115" s="29">
        <v>0.37179000000000001</v>
      </c>
    </row>
    <row r="2116" spans="1:11" ht="18" customHeight="1">
      <c r="A2116" s="4"/>
      <c r="B2116" s="4"/>
      <c r="C2116" s="4"/>
      <c r="D2116" s="4"/>
      <c r="E2116" s="4"/>
      <c r="F2116" s="4"/>
      <c r="G2116" s="95" t="s">
        <v>439</v>
      </c>
      <c r="H2116" s="95"/>
      <c r="I2116" s="95"/>
      <c r="J2116" s="95"/>
      <c r="K2116" s="30">
        <v>0.66</v>
      </c>
    </row>
    <row r="2117" spans="1:11" ht="15" customHeight="1">
      <c r="A2117" s="4"/>
      <c r="B2117" s="4"/>
      <c r="C2117" s="4"/>
      <c r="D2117" s="4"/>
      <c r="E2117" s="4"/>
      <c r="F2117" s="4"/>
      <c r="G2117" s="96" t="s">
        <v>444</v>
      </c>
      <c r="H2117" s="96"/>
      <c r="I2117" s="96"/>
      <c r="J2117" s="96"/>
      <c r="K2117" s="9">
        <v>159.76</v>
      </c>
    </row>
    <row r="2118" spans="1:11" ht="9.9499999999999993" customHeight="1">
      <c r="A2118" s="4"/>
      <c r="B2118" s="4"/>
      <c r="C2118" s="4"/>
      <c r="D2118" s="4"/>
      <c r="E2118" s="4"/>
      <c r="F2118" s="4"/>
      <c r="G2118" s="92"/>
      <c r="H2118" s="92"/>
      <c r="I2118" s="92"/>
      <c r="J2118" s="92"/>
      <c r="K2118" s="92"/>
    </row>
    <row r="2119" spans="1:11" ht="20.100000000000001" customHeight="1">
      <c r="A2119" s="93" t="s">
        <v>1429</v>
      </c>
      <c r="B2119" s="93"/>
      <c r="C2119" s="93"/>
      <c r="D2119" s="93"/>
      <c r="E2119" s="93"/>
      <c r="F2119" s="93"/>
      <c r="G2119" s="93"/>
      <c r="H2119" s="93"/>
      <c r="I2119" s="93"/>
      <c r="J2119" s="93"/>
      <c r="K2119" s="93"/>
    </row>
    <row r="2120" spans="1:11" ht="15" customHeight="1">
      <c r="A2120" s="94" t="s">
        <v>440</v>
      </c>
      <c r="B2120" s="94"/>
      <c r="C2120" s="94"/>
      <c r="D2120" s="99" t="s">
        <v>419</v>
      </c>
      <c r="E2120" s="99"/>
      <c r="F2120" s="25" t="s">
        <v>420</v>
      </c>
      <c r="G2120" s="99" t="s">
        <v>421</v>
      </c>
      <c r="H2120" s="99"/>
      <c r="I2120" s="99" t="s">
        <v>422</v>
      </c>
      <c r="J2120" s="99"/>
      <c r="K2120" s="25" t="s">
        <v>423</v>
      </c>
    </row>
    <row r="2121" spans="1:11" ht="29.1" customHeight="1">
      <c r="A2121" s="26" t="s">
        <v>1430</v>
      </c>
      <c r="B2121" s="100" t="s">
        <v>1431</v>
      </c>
      <c r="C2121" s="100"/>
      <c r="D2121" s="101" t="s">
        <v>21</v>
      </c>
      <c r="E2121" s="101"/>
      <c r="F2121" s="26" t="s">
        <v>216</v>
      </c>
      <c r="G2121" s="102">
        <v>1</v>
      </c>
      <c r="H2121" s="102"/>
      <c r="I2121" s="103">
        <v>0.43</v>
      </c>
      <c r="J2121" s="103"/>
      <c r="K2121" s="29">
        <v>0.43</v>
      </c>
    </row>
    <row r="2122" spans="1:11" ht="29.1" customHeight="1">
      <c r="A2122" s="26" t="s">
        <v>1432</v>
      </c>
      <c r="B2122" s="100" t="s">
        <v>1433</v>
      </c>
      <c r="C2122" s="100"/>
      <c r="D2122" s="101" t="s">
        <v>21</v>
      </c>
      <c r="E2122" s="101"/>
      <c r="F2122" s="26" t="s">
        <v>216</v>
      </c>
      <c r="G2122" s="102">
        <v>1</v>
      </c>
      <c r="H2122" s="102"/>
      <c r="I2122" s="103">
        <v>0.1</v>
      </c>
      <c r="J2122" s="103"/>
      <c r="K2122" s="29">
        <v>0.1</v>
      </c>
    </row>
    <row r="2123" spans="1:11" ht="15" customHeight="1">
      <c r="A2123" s="4"/>
      <c r="B2123" s="4"/>
      <c r="C2123" s="4"/>
      <c r="D2123" s="4"/>
      <c r="E2123" s="4"/>
      <c r="F2123" s="4"/>
      <c r="G2123" s="95" t="s">
        <v>443</v>
      </c>
      <c r="H2123" s="95"/>
      <c r="I2123" s="95"/>
      <c r="J2123" s="95"/>
      <c r="K2123" s="30">
        <v>0.53</v>
      </c>
    </row>
    <row r="2124" spans="1:11" ht="15" customHeight="1">
      <c r="A2124" s="4"/>
      <c r="B2124" s="4"/>
      <c r="C2124" s="4"/>
      <c r="D2124" s="4"/>
      <c r="E2124" s="4"/>
      <c r="F2124" s="4"/>
      <c r="G2124" s="96" t="s">
        <v>444</v>
      </c>
      <c r="H2124" s="96"/>
      <c r="I2124" s="96"/>
      <c r="J2124" s="96"/>
      <c r="K2124" s="9">
        <v>0.53</v>
      </c>
    </row>
    <row r="2125" spans="1:11" ht="9.9499999999999993" customHeight="1">
      <c r="A2125" s="4"/>
      <c r="B2125" s="4"/>
      <c r="C2125" s="4"/>
      <c r="D2125" s="4"/>
      <c r="E2125" s="4"/>
      <c r="F2125" s="4"/>
      <c r="G2125" s="92"/>
      <c r="H2125" s="92"/>
      <c r="I2125" s="92"/>
      <c r="J2125" s="92"/>
      <c r="K2125" s="92"/>
    </row>
    <row r="2126" spans="1:11" ht="20.100000000000001" customHeight="1">
      <c r="A2126" s="93" t="s">
        <v>1434</v>
      </c>
      <c r="B2126" s="93"/>
      <c r="C2126" s="93"/>
      <c r="D2126" s="93"/>
      <c r="E2126" s="93"/>
      <c r="F2126" s="93"/>
      <c r="G2126" s="93"/>
      <c r="H2126" s="93"/>
      <c r="I2126" s="93"/>
      <c r="J2126" s="93"/>
      <c r="K2126" s="93"/>
    </row>
    <row r="2127" spans="1:11" ht="15" customHeight="1">
      <c r="A2127" s="94" t="s">
        <v>440</v>
      </c>
      <c r="B2127" s="94"/>
      <c r="C2127" s="94"/>
      <c r="D2127" s="99" t="s">
        <v>419</v>
      </c>
      <c r="E2127" s="99"/>
      <c r="F2127" s="25" t="s">
        <v>420</v>
      </c>
      <c r="G2127" s="99" t="s">
        <v>421</v>
      </c>
      <c r="H2127" s="99"/>
      <c r="I2127" s="99" t="s">
        <v>422</v>
      </c>
      <c r="J2127" s="99"/>
      <c r="K2127" s="25" t="s">
        <v>423</v>
      </c>
    </row>
    <row r="2128" spans="1:11" ht="29.1" customHeight="1">
      <c r="A2128" s="26" t="s">
        <v>1430</v>
      </c>
      <c r="B2128" s="100" t="s">
        <v>1431</v>
      </c>
      <c r="C2128" s="100"/>
      <c r="D2128" s="101" t="s">
        <v>21</v>
      </c>
      <c r="E2128" s="101"/>
      <c r="F2128" s="26" t="s">
        <v>216</v>
      </c>
      <c r="G2128" s="102">
        <v>1</v>
      </c>
      <c r="H2128" s="102"/>
      <c r="I2128" s="103">
        <v>0.43</v>
      </c>
      <c r="J2128" s="103"/>
      <c r="K2128" s="29">
        <v>0.43</v>
      </c>
    </row>
    <row r="2129" spans="1:11" ht="29.1" customHeight="1">
      <c r="A2129" s="26" t="s">
        <v>1432</v>
      </c>
      <c r="B2129" s="100" t="s">
        <v>1433</v>
      </c>
      <c r="C2129" s="100"/>
      <c r="D2129" s="101" t="s">
        <v>21</v>
      </c>
      <c r="E2129" s="101"/>
      <c r="F2129" s="26" t="s">
        <v>216</v>
      </c>
      <c r="G2129" s="102">
        <v>1</v>
      </c>
      <c r="H2129" s="102"/>
      <c r="I2129" s="103">
        <v>0.1</v>
      </c>
      <c r="J2129" s="103"/>
      <c r="K2129" s="29">
        <v>0.1</v>
      </c>
    </row>
    <row r="2130" spans="1:11" ht="29.1" customHeight="1">
      <c r="A2130" s="26" t="s">
        <v>1435</v>
      </c>
      <c r="B2130" s="100" t="s">
        <v>1436</v>
      </c>
      <c r="C2130" s="100"/>
      <c r="D2130" s="101" t="s">
        <v>21</v>
      </c>
      <c r="E2130" s="101"/>
      <c r="F2130" s="26" t="s">
        <v>216</v>
      </c>
      <c r="G2130" s="102">
        <v>1</v>
      </c>
      <c r="H2130" s="102"/>
      <c r="I2130" s="103">
        <v>0.33</v>
      </c>
      <c r="J2130" s="103"/>
      <c r="K2130" s="29">
        <v>0.33</v>
      </c>
    </row>
    <row r="2131" spans="1:11" ht="29.1" customHeight="1">
      <c r="A2131" s="26" t="s">
        <v>1437</v>
      </c>
      <c r="B2131" s="100" t="s">
        <v>1438</v>
      </c>
      <c r="C2131" s="100"/>
      <c r="D2131" s="101" t="s">
        <v>21</v>
      </c>
      <c r="E2131" s="101"/>
      <c r="F2131" s="26" t="s">
        <v>216</v>
      </c>
      <c r="G2131" s="102">
        <v>1</v>
      </c>
      <c r="H2131" s="102"/>
      <c r="I2131" s="103">
        <v>0.5</v>
      </c>
      <c r="J2131" s="103"/>
      <c r="K2131" s="29">
        <v>0.5</v>
      </c>
    </row>
    <row r="2132" spans="1:11" ht="15" customHeight="1">
      <c r="A2132" s="4"/>
      <c r="B2132" s="4"/>
      <c r="C2132" s="4"/>
      <c r="D2132" s="4"/>
      <c r="E2132" s="4"/>
      <c r="F2132" s="4"/>
      <c r="G2132" s="95" t="s">
        <v>443</v>
      </c>
      <c r="H2132" s="95"/>
      <c r="I2132" s="95"/>
      <c r="J2132" s="95"/>
      <c r="K2132" s="30">
        <v>1.36</v>
      </c>
    </row>
    <row r="2133" spans="1:11" ht="15" customHeight="1">
      <c r="A2133" s="4"/>
      <c r="B2133" s="4"/>
      <c r="C2133" s="4"/>
      <c r="D2133" s="4"/>
      <c r="E2133" s="4"/>
      <c r="F2133" s="4"/>
      <c r="G2133" s="96" t="s">
        <v>444</v>
      </c>
      <c r="H2133" s="96"/>
      <c r="I2133" s="96"/>
      <c r="J2133" s="96"/>
      <c r="K2133" s="9">
        <v>1.36</v>
      </c>
    </row>
    <row r="2134" spans="1:11" ht="9.9499999999999993" customHeight="1">
      <c r="A2134" s="4"/>
      <c r="B2134" s="4"/>
      <c r="C2134" s="4"/>
      <c r="D2134" s="4"/>
      <c r="E2134" s="4"/>
      <c r="F2134" s="4"/>
      <c r="G2134" s="92"/>
      <c r="H2134" s="92"/>
      <c r="I2134" s="92"/>
      <c r="J2134" s="92"/>
      <c r="K2134" s="92"/>
    </row>
    <row r="2135" spans="1:11" ht="20.100000000000001" customHeight="1">
      <c r="A2135" s="93" t="s">
        <v>1439</v>
      </c>
      <c r="B2135" s="93"/>
      <c r="C2135" s="93"/>
      <c r="D2135" s="93"/>
      <c r="E2135" s="93"/>
      <c r="F2135" s="93"/>
      <c r="G2135" s="93"/>
      <c r="H2135" s="93"/>
      <c r="I2135" s="93"/>
      <c r="J2135" s="93"/>
      <c r="K2135" s="93"/>
    </row>
    <row r="2136" spans="1:11" ht="15" customHeight="1">
      <c r="A2136" s="94" t="s">
        <v>613</v>
      </c>
      <c r="B2136" s="94"/>
      <c r="C2136" s="94"/>
      <c r="D2136" s="99" t="s">
        <v>419</v>
      </c>
      <c r="E2136" s="99"/>
      <c r="F2136" s="25" t="s">
        <v>420</v>
      </c>
      <c r="G2136" s="99" t="s">
        <v>421</v>
      </c>
      <c r="H2136" s="99"/>
      <c r="I2136" s="99" t="s">
        <v>422</v>
      </c>
      <c r="J2136" s="99"/>
      <c r="K2136" s="25" t="s">
        <v>423</v>
      </c>
    </row>
    <row r="2137" spans="1:11" ht="21" customHeight="1">
      <c r="A2137" s="26" t="s">
        <v>1440</v>
      </c>
      <c r="B2137" s="100" t="s">
        <v>1441</v>
      </c>
      <c r="C2137" s="100"/>
      <c r="D2137" s="101" t="s">
        <v>21</v>
      </c>
      <c r="E2137" s="101"/>
      <c r="F2137" s="26" t="s">
        <v>38</v>
      </c>
      <c r="G2137" s="102">
        <v>1.2799999999999999E-4</v>
      </c>
      <c r="H2137" s="102"/>
      <c r="I2137" s="103">
        <v>3390.99</v>
      </c>
      <c r="J2137" s="103"/>
      <c r="K2137" s="29">
        <v>0.43404672</v>
      </c>
    </row>
    <row r="2138" spans="1:11" ht="15" customHeight="1">
      <c r="A2138" s="4"/>
      <c r="B2138" s="4"/>
      <c r="C2138" s="4"/>
      <c r="D2138" s="4"/>
      <c r="E2138" s="4"/>
      <c r="F2138" s="4"/>
      <c r="G2138" s="95" t="s">
        <v>617</v>
      </c>
      <c r="H2138" s="95"/>
      <c r="I2138" s="95"/>
      <c r="J2138" s="95"/>
      <c r="K2138" s="30">
        <v>0.43</v>
      </c>
    </row>
    <row r="2139" spans="1:11" ht="15" customHeight="1">
      <c r="A2139" s="4"/>
      <c r="B2139" s="4"/>
      <c r="C2139" s="4"/>
      <c r="D2139" s="4"/>
      <c r="E2139" s="4"/>
      <c r="F2139" s="4"/>
      <c r="G2139" s="96" t="s">
        <v>444</v>
      </c>
      <c r="H2139" s="96"/>
      <c r="I2139" s="96"/>
      <c r="J2139" s="96"/>
      <c r="K2139" s="9">
        <v>0.43</v>
      </c>
    </row>
    <row r="2140" spans="1:11" ht="9.9499999999999993" customHeight="1">
      <c r="A2140" s="4"/>
      <c r="B2140" s="4"/>
      <c r="C2140" s="4"/>
      <c r="D2140" s="4"/>
      <c r="E2140" s="4"/>
      <c r="F2140" s="4"/>
      <c r="G2140" s="92"/>
      <c r="H2140" s="92"/>
      <c r="I2140" s="92"/>
      <c r="J2140" s="92"/>
      <c r="K2140" s="92"/>
    </row>
    <row r="2141" spans="1:11" ht="20.100000000000001" customHeight="1">
      <c r="A2141" s="93" t="s">
        <v>1442</v>
      </c>
      <c r="B2141" s="93"/>
      <c r="C2141" s="93"/>
      <c r="D2141" s="93"/>
      <c r="E2141" s="93"/>
      <c r="F2141" s="93"/>
      <c r="G2141" s="93"/>
      <c r="H2141" s="93"/>
      <c r="I2141" s="93"/>
      <c r="J2141" s="93"/>
      <c r="K2141" s="93"/>
    </row>
    <row r="2142" spans="1:11" ht="15" customHeight="1">
      <c r="A2142" s="94" t="s">
        <v>613</v>
      </c>
      <c r="B2142" s="94"/>
      <c r="C2142" s="94"/>
      <c r="D2142" s="99" t="s">
        <v>419</v>
      </c>
      <c r="E2142" s="99"/>
      <c r="F2142" s="25" t="s">
        <v>420</v>
      </c>
      <c r="G2142" s="99" t="s">
        <v>421</v>
      </c>
      <c r="H2142" s="99"/>
      <c r="I2142" s="99" t="s">
        <v>422</v>
      </c>
      <c r="J2142" s="99"/>
      <c r="K2142" s="25" t="s">
        <v>423</v>
      </c>
    </row>
    <row r="2143" spans="1:11" ht="21" customHeight="1">
      <c r="A2143" s="26" t="s">
        <v>1440</v>
      </c>
      <c r="B2143" s="100" t="s">
        <v>1441</v>
      </c>
      <c r="C2143" s="100"/>
      <c r="D2143" s="101" t="s">
        <v>21</v>
      </c>
      <c r="E2143" s="101"/>
      <c r="F2143" s="26" t="s">
        <v>38</v>
      </c>
      <c r="G2143" s="102">
        <v>2.9600000000000001E-5</v>
      </c>
      <c r="H2143" s="102"/>
      <c r="I2143" s="103">
        <v>3390.99</v>
      </c>
      <c r="J2143" s="103"/>
      <c r="K2143" s="29">
        <v>0.100373304</v>
      </c>
    </row>
    <row r="2144" spans="1:11" ht="15" customHeight="1">
      <c r="A2144" s="4"/>
      <c r="B2144" s="4"/>
      <c r="C2144" s="4"/>
      <c r="D2144" s="4"/>
      <c r="E2144" s="4"/>
      <c r="F2144" s="4"/>
      <c r="G2144" s="95" t="s">
        <v>617</v>
      </c>
      <c r="H2144" s="95"/>
      <c r="I2144" s="95"/>
      <c r="J2144" s="95"/>
      <c r="K2144" s="30">
        <v>0.1</v>
      </c>
    </row>
    <row r="2145" spans="1:11" ht="15" customHeight="1">
      <c r="A2145" s="4"/>
      <c r="B2145" s="4"/>
      <c r="C2145" s="4"/>
      <c r="D2145" s="4"/>
      <c r="E2145" s="4"/>
      <c r="F2145" s="4"/>
      <c r="G2145" s="96" t="s">
        <v>444</v>
      </c>
      <c r="H2145" s="96"/>
      <c r="I2145" s="96"/>
      <c r="J2145" s="96"/>
      <c r="K2145" s="9">
        <v>0.1</v>
      </c>
    </row>
    <row r="2146" spans="1:11" ht="9.9499999999999993" customHeight="1">
      <c r="A2146" s="4"/>
      <c r="B2146" s="4"/>
      <c r="C2146" s="4"/>
      <c r="D2146" s="4"/>
      <c r="E2146" s="4"/>
      <c r="F2146" s="4"/>
      <c r="G2146" s="92"/>
      <c r="H2146" s="92"/>
      <c r="I2146" s="92"/>
      <c r="J2146" s="92"/>
      <c r="K2146" s="92"/>
    </row>
    <row r="2147" spans="1:11" ht="20.100000000000001" customHeight="1">
      <c r="A2147" s="93" t="s">
        <v>1443</v>
      </c>
      <c r="B2147" s="93"/>
      <c r="C2147" s="93"/>
      <c r="D2147" s="93"/>
      <c r="E2147" s="93"/>
      <c r="F2147" s="93"/>
      <c r="G2147" s="93"/>
      <c r="H2147" s="93"/>
      <c r="I2147" s="93"/>
      <c r="J2147" s="93"/>
      <c r="K2147" s="93"/>
    </row>
    <row r="2148" spans="1:11" ht="15" customHeight="1">
      <c r="A2148" s="94" t="s">
        <v>613</v>
      </c>
      <c r="B2148" s="94"/>
      <c r="C2148" s="94"/>
      <c r="D2148" s="99" t="s">
        <v>419</v>
      </c>
      <c r="E2148" s="99"/>
      <c r="F2148" s="25" t="s">
        <v>420</v>
      </c>
      <c r="G2148" s="99" t="s">
        <v>421</v>
      </c>
      <c r="H2148" s="99"/>
      <c r="I2148" s="99" t="s">
        <v>422</v>
      </c>
      <c r="J2148" s="99"/>
      <c r="K2148" s="25" t="s">
        <v>423</v>
      </c>
    </row>
    <row r="2149" spans="1:11" ht="21" customHeight="1">
      <c r="A2149" s="26" t="s">
        <v>1440</v>
      </c>
      <c r="B2149" s="100" t="s">
        <v>1441</v>
      </c>
      <c r="C2149" s="100"/>
      <c r="D2149" s="101" t="s">
        <v>21</v>
      </c>
      <c r="E2149" s="101"/>
      <c r="F2149" s="26" t="s">
        <v>38</v>
      </c>
      <c r="G2149" s="102">
        <v>1E-4</v>
      </c>
      <c r="H2149" s="102"/>
      <c r="I2149" s="103">
        <v>3390.99</v>
      </c>
      <c r="J2149" s="103"/>
      <c r="K2149" s="29">
        <v>0.33909899999999998</v>
      </c>
    </row>
    <row r="2150" spans="1:11" ht="15" customHeight="1">
      <c r="A2150" s="4"/>
      <c r="B2150" s="4"/>
      <c r="C2150" s="4"/>
      <c r="D2150" s="4"/>
      <c r="E2150" s="4"/>
      <c r="F2150" s="4"/>
      <c r="G2150" s="95" t="s">
        <v>617</v>
      </c>
      <c r="H2150" s="95"/>
      <c r="I2150" s="95"/>
      <c r="J2150" s="95"/>
      <c r="K2150" s="30">
        <v>0.34</v>
      </c>
    </row>
    <row r="2151" spans="1:11" ht="15" customHeight="1">
      <c r="A2151" s="4"/>
      <c r="B2151" s="4"/>
      <c r="C2151" s="4"/>
      <c r="D2151" s="4"/>
      <c r="E2151" s="4"/>
      <c r="F2151" s="4"/>
      <c r="G2151" s="96" t="s">
        <v>444</v>
      </c>
      <c r="H2151" s="96"/>
      <c r="I2151" s="96"/>
      <c r="J2151" s="96"/>
      <c r="K2151" s="9">
        <v>0.33</v>
      </c>
    </row>
    <row r="2152" spans="1:11" ht="9.9499999999999993" customHeight="1">
      <c r="A2152" s="4"/>
      <c r="B2152" s="4"/>
      <c r="C2152" s="4"/>
      <c r="D2152" s="4"/>
      <c r="E2152" s="4"/>
      <c r="F2152" s="4"/>
      <c r="G2152" s="92"/>
      <c r="H2152" s="92"/>
      <c r="I2152" s="92"/>
      <c r="J2152" s="92"/>
      <c r="K2152" s="92"/>
    </row>
    <row r="2153" spans="1:11" ht="20.100000000000001" customHeight="1">
      <c r="A2153" s="93" t="s">
        <v>1444</v>
      </c>
      <c r="B2153" s="93"/>
      <c r="C2153" s="93"/>
      <c r="D2153" s="93"/>
      <c r="E2153" s="93"/>
      <c r="F2153" s="93"/>
      <c r="G2153" s="93"/>
      <c r="H2153" s="93"/>
      <c r="I2153" s="93"/>
      <c r="J2153" s="93"/>
      <c r="K2153" s="93"/>
    </row>
    <row r="2154" spans="1:11" ht="15" customHeight="1">
      <c r="A2154" s="94" t="s">
        <v>816</v>
      </c>
      <c r="B2154" s="94"/>
      <c r="C2154" s="94"/>
      <c r="D2154" s="99" t="s">
        <v>419</v>
      </c>
      <c r="E2154" s="99"/>
      <c r="F2154" s="25" t="s">
        <v>420</v>
      </c>
      <c r="G2154" s="99" t="s">
        <v>421</v>
      </c>
      <c r="H2154" s="99"/>
      <c r="I2154" s="99" t="s">
        <v>422</v>
      </c>
      <c r="J2154" s="99"/>
      <c r="K2154" s="25" t="s">
        <v>423</v>
      </c>
    </row>
    <row r="2155" spans="1:11" ht="21" customHeight="1">
      <c r="A2155" s="26" t="s">
        <v>817</v>
      </c>
      <c r="B2155" s="100" t="s">
        <v>818</v>
      </c>
      <c r="C2155" s="100"/>
      <c r="D2155" s="101" t="s">
        <v>21</v>
      </c>
      <c r="E2155" s="101"/>
      <c r="F2155" s="26" t="s">
        <v>819</v>
      </c>
      <c r="G2155" s="102">
        <v>0.52</v>
      </c>
      <c r="H2155" s="102"/>
      <c r="I2155" s="103">
        <v>0.98</v>
      </c>
      <c r="J2155" s="103"/>
      <c r="K2155" s="29">
        <v>0.50960000000000005</v>
      </c>
    </row>
    <row r="2156" spans="1:11" ht="15" customHeight="1">
      <c r="A2156" s="4"/>
      <c r="B2156" s="4"/>
      <c r="C2156" s="4"/>
      <c r="D2156" s="4"/>
      <c r="E2156" s="4"/>
      <c r="F2156" s="4"/>
      <c r="G2156" s="95" t="s">
        <v>820</v>
      </c>
      <c r="H2156" s="95"/>
      <c r="I2156" s="95"/>
      <c r="J2156" s="95"/>
      <c r="K2156" s="30">
        <v>0.51</v>
      </c>
    </row>
    <row r="2157" spans="1:11" ht="15" customHeight="1">
      <c r="A2157" s="4"/>
      <c r="B2157" s="4"/>
      <c r="C2157" s="4"/>
      <c r="D2157" s="4"/>
      <c r="E2157" s="4"/>
      <c r="F2157" s="4"/>
      <c r="G2157" s="96" t="s">
        <v>444</v>
      </c>
      <c r="H2157" s="96"/>
      <c r="I2157" s="96"/>
      <c r="J2157" s="96"/>
      <c r="K2157" s="9">
        <v>0.5</v>
      </c>
    </row>
  </sheetData>
  <mergeCells count="5397">
    <mergeCell ref="G2157:J2157"/>
    <mergeCell ref="B2155:C2155"/>
    <mergeCell ref="D2155:E2155"/>
    <mergeCell ref="G2155:H2155"/>
    <mergeCell ref="I2155:J2155"/>
    <mergeCell ref="G2156:J2156"/>
    <mergeCell ref="G2151:J2151"/>
    <mergeCell ref="G2152:K2152"/>
    <mergeCell ref="A2153:K2153"/>
    <mergeCell ref="A2154:C2154"/>
    <mergeCell ref="D2154:E2154"/>
    <mergeCell ref="G2154:H2154"/>
    <mergeCell ref="I2154:J2154"/>
    <mergeCell ref="B2149:C2149"/>
    <mergeCell ref="D2149:E2149"/>
    <mergeCell ref="G2149:H2149"/>
    <mergeCell ref="I2149:J2149"/>
    <mergeCell ref="G2150:J2150"/>
    <mergeCell ref="G2145:J2145"/>
    <mergeCell ref="G2146:K2146"/>
    <mergeCell ref="A2147:K2147"/>
    <mergeCell ref="A2148:C2148"/>
    <mergeCell ref="D2148:E2148"/>
    <mergeCell ref="G2148:H2148"/>
    <mergeCell ref="I2148:J2148"/>
    <mergeCell ref="B2143:C2143"/>
    <mergeCell ref="D2143:E2143"/>
    <mergeCell ref="G2143:H2143"/>
    <mergeCell ref="I2143:J2143"/>
    <mergeCell ref="G2144:J2144"/>
    <mergeCell ref="G2139:J2139"/>
    <mergeCell ref="G2140:K2140"/>
    <mergeCell ref="A2141:K2141"/>
    <mergeCell ref="A2142:C2142"/>
    <mergeCell ref="D2142:E2142"/>
    <mergeCell ref="G2142:H2142"/>
    <mergeCell ref="I2142:J2142"/>
    <mergeCell ref="B2137:C2137"/>
    <mergeCell ref="D2137:E2137"/>
    <mergeCell ref="G2137:H2137"/>
    <mergeCell ref="I2137:J2137"/>
    <mergeCell ref="G2138:J2138"/>
    <mergeCell ref="G2132:J2132"/>
    <mergeCell ref="G2133:J2133"/>
    <mergeCell ref="G2134:K2134"/>
    <mergeCell ref="A2135:K2135"/>
    <mergeCell ref="A2136:C2136"/>
    <mergeCell ref="D2136:E2136"/>
    <mergeCell ref="G2136:H2136"/>
    <mergeCell ref="I2136:J2136"/>
    <mergeCell ref="B2130:C2130"/>
    <mergeCell ref="D2130:E2130"/>
    <mergeCell ref="G2130:H2130"/>
    <mergeCell ref="I2130:J2130"/>
    <mergeCell ref="B2131:C2131"/>
    <mergeCell ref="D2131:E2131"/>
    <mergeCell ref="G2131:H2131"/>
    <mergeCell ref="I2131:J2131"/>
    <mergeCell ref="B2128:C2128"/>
    <mergeCell ref="D2128:E2128"/>
    <mergeCell ref="G2128:H2128"/>
    <mergeCell ref="I2128:J2128"/>
    <mergeCell ref="B2129:C2129"/>
    <mergeCell ref="D2129:E2129"/>
    <mergeCell ref="G2129:H2129"/>
    <mergeCell ref="I2129:J2129"/>
    <mergeCell ref="G2123:J2123"/>
    <mergeCell ref="G2124:J2124"/>
    <mergeCell ref="G2125:K2125"/>
    <mergeCell ref="A2126:K2126"/>
    <mergeCell ref="A2127:C2127"/>
    <mergeCell ref="D2127:E2127"/>
    <mergeCell ref="G2127:H2127"/>
    <mergeCell ref="I2127:J2127"/>
    <mergeCell ref="B2121:C2121"/>
    <mergeCell ref="D2121:E2121"/>
    <mergeCell ref="G2121:H2121"/>
    <mergeCell ref="I2121:J2121"/>
    <mergeCell ref="B2122:C2122"/>
    <mergeCell ref="D2122:E2122"/>
    <mergeCell ref="G2122:H2122"/>
    <mergeCell ref="I2122:J2122"/>
    <mergeCell ref="G2117:J2117"/>
    <mergeCell ref="G2118:K2118"/>
    <mergeCell ref="A2119:K2119"/>
    <mergeCell ref="A2120:C2120"/>
    <mergeCell ref="D2120:E2120"/>
    <mergeCell ref="G2120:H2120"/>
    <mergeCell ref="I2120:J2120"/>
    <mergeCell ref="B2115:C2115"/>
    <mergeCell ref="D2115:E2115"/>
    <mergeCell ref="G2115:H2115"/>
    <mergeCell ref="I2115:J2115"/>
    <mergeCell ref="G2116:J2116"/>
    <mergeCell ref="A2113:C2113"/>
    <mergeCell ref="D2113:E2113"/>
    <mergeCell ref="G2113:H2113"/>
    <mergeCell ref="I2113:J2113"/>
    <mergeCell ref="B2114:C2114"/>
    <mergeCell ref="D2114:E2114"/>
    <mergeCell ref="G2114:H2114"/>
    <mergeCell ref="I2114:J2114"/>
    <mergeCell ref="B2111:C2111"/>
    <mergeCell ref="D2111:E2111"/>
    <mergeCell ref="G2111:H2111"/>
    <mergeCell ref="I2111:J2111"/>
    <mergeCell ref="G2112:J2112"/>
    <mergeCell ref="B2109:C2109"/>
    <mergeCell ref="D2109:E2109"/>
    <mergeCell ref="G2109:H2109"/>
    <mergeCell ref="I2109:J2109"/>
    <mergeCell ref="B2110:C2110"/>
    <mergeCell ref="D2110:E2110"/>
    <mergeCell ref="G2110:H2110"/>
    <mergeCell ref="I2110:J2110"/>
    <mergeCell ref="A2107:C2107"/>
    <mergeCell ref="D2107:E2107"/>
    <mergeCell ref="G2107:H2107"/>
    <mergeCell ref="I2107:J2107"/>
    <mergeCell ref="B2108:C2108"/>
    <mergeCell ref="D2108:E2108"/>
    <mergeCell ref="G2108:H2108"/>
    <mergeCell ref="I2108:J2108"/>
    <mergeCell ref="B2105:C2105"/>
    <mergeCell ref="D2105:E2105"/>
    <mergeCell ref="G2105:H2105"/>
    <mergeCell ref="I2105:J2105"/>
    <mergeCell ref="G2106:J2106"/>
    <mergeCell ref="B2103:C2103"/>
    <mergeCell ref="D2103:E2103"/>
    <mergeCell ref="G2103:H2103"/>
    <mergeCell ref="I2103:J2103"/>
    <mergeCell ref="B2104:C2104"/>
    <mergeCell ref="D2104:E2104"/>
    <mergeCell ref="G2104:H2104"/>
    <mergeCell ref="I2104:J2104"/>
    <mergeCell ref="B2101:C2101"/>
    <mergeCell ref="D2101:E2101"/>
    <mergeCell ref="G2101:H2101"/>
    <mergeCell ref="I2101:J2101"/>
    <mergeCell ref="B2102:C2102"/>
    <mergeCell ref="D2102:E2102"/>
    <mergeCell ref="G2102:H2102"/>
    <mergeCell ref="I2102:J2102"/>
    <mergeCell ref="G2097:J2097"/>
    <mergeCell ref="G2098:K2098"/>
    <mergeCell ref="A2099:K2099"/>
    <mergeCell ref="A2100:C2100"/>
    <mergeCell ref="D2100:E2100"/>
    <mergeCell ref="G2100:H2100"/>
    <mergeCell ref="I2100:J2100"/>
    <mergeCell ref="B2095:C2095"/>
    <mergeCell ref="D2095:E2095"/>
    <mergeCell ref="G2095:H2095"/>
    <mergeCell ref="I2095:J2095"/>
    <mergeCell ref="G2096:J2096"/>
    <mergeCell ref="G2091:J2091"/>
    <mergeCell ref="G2092:K2092"/>
    <mergeCell ref="A2093:K2093"/>
    <mergeCell ref="A2094:C2094"/>
    <mergeCell ref="D2094:E2094"/>
    <mergeCell ref="G2094:H2094"/>
    <mergeCell ref="I2094:J2094"/>
    <mergeCell ref="B2089:C2089"/>
    <mergeCell ref="D2089:E2089"/>
    <mergeCell ref="G2089:H2089"/>
    <mergeCell ref="I2089:J2089"/>
    <mergeCell ref="G2090:J2090"/>
    <mergeCell ref="G2085:J2085"/>
    <mergeCell ref="G2086:K2086"/>
    <mergeCell ref="A2087:K2087"/>
    <mergeCell ref="A2088:C2088"/>
    <mergeCell ref="D2088:E2088"/>
    <mergeCell ref="G2088:H2088"/>
    <mergeCell ref="I2088:J2088"/>
    <mergeCell ref="B2083:C2083"/>
    <mergeCell ref="D2083:E2083"/>
    <mergeCell ref="G2083:H2083"/>
    <mergeCell ref="I2083:J2083"/>
    <mergeCell ref="G2084:J2084"/>
    <mergeCell ref="G2079:J2079"/>
    <mergeCell ref="G2080:K2080"/>
    <mergeCell ref="A2081:K2081"/>
    <mergeCell ref="A2082:C2082"/>
    <mergeCell ref="D2082:E2082"/>
    <mergeCell ref="G2082:H2082"/>
    <mergeCell ref="I2082:J2082"/>
    <mergeCell ref="B2077:C2077"/>
    <mergeCell ref="D2077:E2077"/>
    <mergeCell ref="G2077:H2077"/>
    <mergeCell ref="I2077:J2077"/>
    <mergeCell ref="G2078:J2078"/>
    <mergeCell ref="G2072:J2072"/>
    <mergeCell ref="G2073:J2073"/>
    <mergeCell ref="G2074:K2074"/>
    <mergeCell ref="A2075:K2075"/>
    <mergeCell ref="A2076:C2076"/>
    <mergeCell ref="D2076:E2076"/>
    <mergeCell ref="G2076:H2076"/>
    <mergeCell ref="I2076:J2076"/>
    <mergeCell ref="B2070:C2070"/>
    <mergeCell ref="D2070:E2070"/>
    <mergeCell ref="G2070:H2070"/>
    <mergeCell ref="I2070:J2070"/>
    <mergeCell ref="B2071:C2071"/>
    <mergeCell ref="D2071:E2071"/>
    <mergeCell ref="G2071:H2071"/>
    <mergeCell ref="I2071:J2071"/>
    <mergeCell ref="B2068:C2068"/>
    <mergeCell ref="D2068:E2068"/>
    <mergeCell ref="G2068:H2068"/>
    <mergeCell ref="I2068:J2068"/>
    <mergeCell ref="B2069:C2069"/>
    <mergeCell ref="D2069:E2069"/>
    <mergeCell ref="G2069:H2069"/>
    <mergeCell ref="I2069:J2069"/>
    <mergeCell ref="G2066:J2066"/>
    <mergeCell ref="A2067:C2067"/>
    <mergeCell ref="D2067:E2067"/>
    <mergeCell ref="G2067:H2067"/>
    <mergeCell ref="I2067:J2067"/>
    <mergeCell ref="B2064:C2064"/>
    <mergeCell ref="D2064:E2064"/>
    <mergeCell ref="G2064:H2064"/>
    <mergeCell ref="I2064:J2064"/>
    <mergeCell ref="B2065:C2065"/>
    <mergeCell ref="D2065:E2065"/>
    <mergeCell ref="G2065:H2065"/>
    <mergeCell ref="I2065:J2065"/>
    <mergeCell ref="G2059:J2059"/>
    <mergeCell ref="G2060:J2060"/>
    <mergeCell ref="G2061:K2061"/>
    <mergeCell ref="A2062:K2062"/>
    <mergeCell ref="A2063:C2063"/>
    <mergeCell ref="D2063:E2063"/>
    <mergeCell ref="G2063:H2063"/>
    <mergeCell ref="I2063:J2063"/>
    <mergeCell ref="B2057:C2057"/>
    <mergeCell ref="D2057:E2057"/>
    <mergeCell ref="G2057:H2057"/>
    <mergeCell ref="I2057:J2057"/>
    <mergeCell ref="B2058:C2058"/>
    <mergeCell ref="D2058:E2058"/>
    <mergeCell ref="G2058:H2058"/>
    <mergeCell ref="I2058:J2058"/>
    <mergeCell ref="G2055:J2055"/>
    <mergeCell ref="A2056:C2056"/>
    <mergeCell ref="D2056:E2056"/>
    <mergeCell ref="G2056:H2056"/>
    <mergeCell ref="I2056:J2056"/>
    <mergeCell ref="B2053:C2053"/>
    <mergeCell ref="D2053:E2053"/>
    <mergeCell ref="G2053:H2053"/>
    <mergeCell ref="I2053:J2053"/>
    <mergeCell ref="B2054:C2054"/>
    <mergeCell ref="D2054:E2054"/>
    <mergeCell ref="G2054:H2054"/>
    <mergeCell ref="I2054:J2054"/>
    <mergeCell ref="A2051:K2051"/>
    <mergeCell ref="A2052:C2052"/>
    <mergeCell ref="D2052:E2052"/>
    <mergeCell ref="G2052:H2052"/>
    <mergeCell ref="I2052:J2052"/>
    <mergeCell ref="G2046:J2046"/>
    <mergeCell ref="G2047:J2047"/>
    <mergeCell ref="G2048:J2048"/>
    <mergeCell ref="G2049:J2049"/>
    <mergeCell ref="G2050:K2050"/>
    <mergeCell ref="B2043:C2043"/>
    <mergeCell ref="G2043:H2043"/>
    <mergeCell ref="I2043:J2043"/>
    <mergeCell ref="G2044:J2044"/>
    <mergeCell ref="G2045:J2045"/>
    <mergeCell ref="G2039:K2039"/>
    <mergeCell ref="A2040:K2040"/>
    <mergeCell ref="A2041:C2042"/>
    <mergeCell ref="D2041:D2042"/>
    <mergeCell ref="E2041:F2041"/>
    <mergeCell ref="G2041:J2041"/>
    <mergeCell ref="K2041:K2042"/>
    <mergeCell ref="G2042:H2042"/>
    <mergeCell ref="I2042:J2042"/>
    <mergeCell ref="G2034:J2034"/>
    <mergeCell ref="G2035:J2035"/>
    <mergeCell ref="G2036:J2036"/>
    <mergeCell ref="G2037:J2037"/>
    <mergeCell ref="G2038:J2038"/>
    <mergeCell ref="B2031:C2031"/>
    <mergeCell ref="G2031:H2031"/>
    <mergeCell ref="I2031:J2031"/>
    <mergeCell ref="G2032:J2032"/>
    <mergeCell ref="G2033:J2033"/>
    <mergeCell ref="G2027:K2027"/>
    <mergeCell ref="A2028:K2028"/>
    <mergeCell ref="A2029:C2030"/>
    <mergeCell ref="D2029:D2030"/>
    <mergeCell ref="E2029:F2029"/>
    <mergeCell ref="G2029:J2029"/>
    <mergeCell ref="K2029:K2030"/>
    <mergeCell ref="G2030:H2030"/>
    <mergeCell ref="I2030:J2030"/>
    <mergeCell ref="G2022:J2022"/>
    <mergeCell ref="G2023:J2023"/>
    <mergeCell ref="G2024:J2024"/>
    <mergeCell ref="G2025:J2025"/>
    <mergeCell ref="G2026:J2026"/>
    <mergeCell ref="B2019:C2019"/>
    <mergeCell ref="G2019:H2019"/>
    <mergeCell ref="I2019:J2019"/>
    <mergeCell ref="G2020:J2020"/>
    <mergeCell ref="G2021:J2021"/>
    <mergeCell ref="A2016:K2016"/>
    <mergeCell ref="A2017:C2018"/>
    <mergeCell ref="D2017:D2018"/>
    <mergeCell ref="E2017:F2017"/>
    <mergeCell ref="G2017:J2017"/>
    <mergeCell ref="K2017:K2018"/>
    <mergeCell ref="G2018:H2018"/>
    <mergeCell ref="I2018:J2018"/>
    <mergeCell ref="G2011:J2011"/>
    <mergeCell ref="G2012:J2012"/>
    <mergeCell ref="G2013:J2013"/>
    <mergeCell ref="G2014:J2014"/>
    <mergeCell ref="G2015:K2015"/>
    <mergeCell ref="B2008:C2008"/>
    <mergeCell ref="G2008:H2008"/>
    <mergeCell ref="I2008:J2008"/>
    <mergeCell ref="G2009:J2009"/>
    <mergeCell ref="G2010:J2010"/>
    <mergeCell ref="G2004:K2004"/>
    <mergeCell ref="A2005:K2005"/>
    <mergeCell ref="A2006:C2007"/>
    <mergeCell ref="D2006:D2007"/>
    <mergeCell ref="E2006:F2006"/>
    <mergeCell ref="G2006:J2006"/>
    <mergeCell ref="K2006:K2007"/>
    <mergeCell ref="G2007:H2007"/>
    <mergeCell ref="I2007:J2007"/>
    <mergeCell ref="G1999:J1999"/>
    <mergeCell ref="G2000:J2000"/>
    <mergeCell ref="G2001:J2001"/>
    <mergeCell ref="G2002:J2002"/>
    <mergeCell ref="G2003:J2003"/>
    <mergeCell ref="B1996:C1996"/>
    <mergeCell ref="G1996:H1996"/>
    <mergeCell ref="I1996:J1996"/>
    <mergeCell ref="G1997:J1997"/>
    <mergeCell ref="G1998:J1998"/>
    <mergeCell ref="G1992:K1992"/>
    <mergeCell ref="A1993:K1993"/>
    <mergeCell ref="A1994:C1995"/>
    <mergeCell ref="D1994:D1995"/>
    <mergeCell ref="E1994:F1994"/>
    <mergeCell ref="G1994:J1994"/>
    <mergeCell ref="K1994:K1995"/>
    <mergeCell ref="G1995:H1995"/>
    <mergeCell ref="I1995:J1995"/>
    <mergeCell ref="G1987:J1987"/>
    <mergeCell ref="G1988:J1988"/>
    <mergeCell ref="G1989:J1989"/>
    <mergeCell ref="G1990:J1990"/>
    <mergeCell ref="G1991:J1991"/>
    <mergeCell ref="B1984:C1984"/>
    <mergeCell ref="G1984:H1984"/>
    <mergeCell ref="I1984:J1984"/>
    <mergeCell ref="G1985:J1985"/>
    <mergeCell ref="G1986:J1986"/>
    <mergeCell ref="G1978:J1978"/>
    <mergeCell ref="G1979:J1979"/>
    <mergeCell ref="G1980:K1980"/>
    <mergeCell ref="A1981:K1981"/>
    <mergeCell ref="A1982:C1983"/>
    <mergeCell ref="D1982:D1983"/>
    <mergeCell ref="E1982:F1982"/>
    <mergeCell ref="G1982:J1982"/>
    <mergeCell ref="K1982:K1983"/>
    <mergeCell ref="G1983:H1983"/>
    <mergeCell ref="I1983:J1983"/>
    <mergeCell ref="A1976:C1976"/>
    <mergeCell ref="D1976:E1976"/>
    <mergeCell ref="G1976:H1976"/>
    <mergeCell ref="I1976:J1976"/>
    <mergeCell ref="B1977:C1977"/>
    <mergeCell ref="D1977:E1977"/>
    <mergeCell ref="G1977:H1977"/>
    <mergeCell ref="I1977:J1977"/>
    <mergeCell ref="B1974:C1974"/>
    <mergeCell ref="D1974:E1974"/>
    <mergeCell ref="G1974:H1974"/>
    <mergeCell ref="I1974:J1974"/>
    <mergeCell ref="G1975:J1975"/>
    <mergeCell ref="G1972:J1972"/>
    <mergeCell ref="A1973:C1973"/>
    <mergeCell ref="D1973:E1973"/>
    <mergeCell ref="G1973:H1973"/>
    <mergeCell ref="I1973:J1973"/>
    <mergeCell ref="B1970:C1970"/>
    <mergeCell ref="D1970:E1970"/>
    <mergeCell ref="G1970:H1970"/>
    <mergeCell ref="I1970:J1970"/>
    <mergeCell ref="B1971:C1971"/>
    <mergeCell ref="D1971:E1971"/>
    <mergeCell ref="G1971:H1971"/>
    <mergeCell ref="I1971:J1971"/>
    <mergeCell ref="B1968:C1968"/>
    <mergeCell ref="D1968:E1968"/>
    <mergeCell ref="G1968:H1968"/>
    <mergeCell ref="I1968:J1968"/>
    <mergeCell ref="B1969:C1969"/>
    <mergeCell ref="D1969:E1969"/>
    <mergeCell ref="G1969:H1969"/>
    <mergeCell ref="I1969:J1969"/>
    <mergeCell ref="B1966:C1966"/>
    <mergeCell ref="D1966:E1966"/>
    <mergeCell ref="G1966:H1966"/>
    <mergeCell ref="I1966:J1966"/>
    <mergeCell ref="B1967:C1967"/>
    <mergeCell ref="D1967:E1967"/>
    <mergeCell ref="G1967:H1967"/>
    <mergeCell ref="I1967:J1967"/>
    <mergeCell ref="G1962:J1962"/>
    <mergeCell ref="G1963:K1963"/>
    <mergeCell ref="A1964:K1964"/>
    <mergeCell ref="A1965:C1965"/>
    <mergeCell ref="D1965:E1965"/>
    <mergeCell ref="G1965:H1965"/>
    <mergeCell ref="I1965:J1965"/>
    <mergeCell ref="B1960:C1960"/>
    <mergeCell ref="D1960:E1960"/>
    <mergeCell ref="G1960:H1960"/>
    <mergeCell ref="I1960:J1960"/>
    <mergeCell ref="G1961:J1961"/>
    <mergeCell ref="G1956:J1956"/>
    <mergeCell ref="G1957:K1957"/>
    <mergeCell ref="A1958:K1958"/>
    <mergeCell ref="A1959:C1959"/>
    <mergeCell ref="D1959:E1959"/>
    <mergeCell ref="G1959:H1959"/>
    <mergeCell ref="I1959:J1959"/>
    <mergeCell ref="B1954:C1954"/>
    <mergeCell ref="D1954:E1954"/>
    <mergeCell ref="G1954:H1954"/>
    <mergeCell ref="I1954:J1954"/>
    <mergeCell ref="G1955:J1955"/>
    <mergeCell ref="G1950:J1950"/>
    <mergeCell ref="G1951:K1951"/>
    <mergeCell ref="A1952:K1952"/>
    <mergeCell ref="A1953:C1953"/>
    <mergeCell ref="D1953:E1953"/>
    <mergeCell ref="G1953:H1953"/>
    <mergeCell ref="I1953:J1953"/>
    <mergeCell ref="B1948:C1948"/>
    <mergeCell ref="D1948:E1948"/>
    <mergeCell ref="G1948:H1948"/>
    <mergeCell ref="I1948:J1948"/>
    <mergeCell ref="G1949:J1949"/>
    <mergeCell ref="G1944:J1944"/>
    <mergeCell ref="G1945:K1945"/>
    <mergeCell ref="A1946:K1946"/>
    <mergeCell ref="A1947:C1947"/>
    <mergeCell ref="D1947:E1947"/>
    <mergeCell ref="G1947:H1947"/>
    <mergeCell ref="I1947:J1947"/>
    <mergeCell ref="B1942:C1942"/>
    <mergeCell ref="D1942:E1942"/>
    <mergeCell ref="G1942:H1942"/>
    <mergeCell ref="I1942:J1942"/>
    <mergeCell ref="G1943:J1943"/>
    <mergeCell ref="G1938:J1938"/>
    <mergeCell ref="G1939:K1939"/>
    <mergeCell ref="A1940:K1940"/>
    <mergeCell ref="A1941:C1941"/>
    <mergeCell ref="D1941:E1941"/>
    <mergeCell ref="G1941:H1941"/>
    <mergeCell ref="I1941:J1941"/>
    <mergeCell ref="B1936:C1936"/>
    <mergeCell ref="D1936:E1936"/>
    <mergeCell ref="G1936:H1936"/>
    <mergeCell ref="I1936:J1936"/>
    <mergeCell ref="G1937:J1937"/>
    <mergeCell ref="B1934:C1934"/>
    <mergeCell ref="D1934:E1934"/>
    <mergeCell ref="G1934:H1934"/>
    <mergeCell ref="I1934:J1934"/>
    <mergeCell ref="B1935:C1935"/>
    <mergeCell ref="D1935:E1935"/>
    <mergeCell ref="G1935:H1935"/>
    <mergeCell ref="I1935:J1935"/>
    <mergeCell ref="A1932:C1932"/>
    <mergeCell ref="D1932:E1932"/>
    <mergeCell ref="G1932:H1932"/>
    <mergeCell ref="I1932:J1932"/>
    <mergeCell ref="B1933:C1933"/>
    <mergeCell ref="D1933:E1933"/>
    <mergeCell ref="G1933:H1933"/>
    <mergeCell ref="I1933:J1933"/>
    <mergeCell ref="B1930:C1930"/>
    <mergeCell ref="D1930:E1930"/>
    <mergeCell ref="G1930:H1930"/>
    <mergeCell ref="I1930:J1930"/>
    <mergeCell ref="G1931:J1931"/>
    <mergeCell ref="G1925:J1925"/>
    <mergeCell ref="G1926:J1926"/>
    <mergeCell ref="G1927:K1927"/>
    <mergeCell ref="A1928:K1928"/>
    <mergeCell ref="A1929:C1929"/>
    <mergeCell ref="D1929:E1929"/>
    <mergeCell ref="G1929:H1929"/>
    <mergeCell ref="I1929:J1929"/>
    <mergeCell ref="A1923:C1923"/>
    <mergeCell ref="D1923:E1923"/>
    <mergeCell ref="G1923:H1923"/>
    <mergeCell ref="I1923:J1923"/>
    <mergeCell ref="B1924:C1924"/>
    <mergeCell ref="D1924:E1924"/>
    <mergeCell ref="G1924:H1924"/>
    <mergeCell ref="I1924:J1924"/>
    <mergeCell ref="B1921:C1921"/>
    <mergeCell ref="D1921:E1921"/>
    <mergeCell ref="G1921:H1921"/>
    <mergeCell ref="I1921:J1921"/>
    <mergeCell ref="G1922:J1922"/>
    <mergeCell ref="G1919:J1919"/>
    <mergeCell ref="A1920:C1920"/>
    <mergeCell ref="D1920:E1920"/>
    <mergeCell ref="G1920:H1920"/>
    <mergeCell ref="I1920:J1920"/>
    <mergeCell ref="B1917:C1917"/>
    <mergeCell ref="D1917:E1917"/>
    <mergeCell ref="G1917:H1917"/>
    <mergeCell ref="I1917:J1917"/>
    <mergeCell ref="B1918:C1918"/>
    <mergeCell ref="D1918:E1918"/>
    <mergeCell ref="G1918:H1918"/>
    <mergeCell ref="I1918:J1918"/>
    <mergeCell ref="B1915:C1915"/>
    <mergeCell ref="D1915:E1915"/>
    <mergeCell ref="G1915:H1915"/>
    <mergeCell ref="I1915:J1915"/>
    <mergeCell ref="B1916:C1916"/>
    <mergeCell ref="D1916:E1916"/>
    <mergeCell ref="G1916:H1916"/>
    <mergeCell ref="I1916:J1916"/>
    <mergeCell ref="B1913:C1913"/>
    <mergeCell ref="D1913:E1913"/>
    <mergeCell ref="G1913:H1913"/>
    <mergeCell ref="I1913:J1913"/>
    <mergeCell ref="B1914:C1914"/>
    <mergeCell ref="D1914:E1914"/>
    <mergeCell ref="G1914:H1914"/>
    <mergeCell ref="I1914:J1914"/>
    <mergeCell ref="G1908:J1908"/>
    <mergeCell ref="G1909:J1909"/>
    <mergeCell ref="G1910:K1910"/>
    <mergeCell ref="A1911:K1911"/>
    <mergeCell ref="A1912:C1912"/>
    <mergeCell ref="D1912:E1912"/>
    <mergeCell ref="G1912:H1912"/>
    <mergeCell ref="I1912:J1912"/>
    <mergeCell ref="A1906:C1906"/>
    <mergeCell ref="D1906:E1906"/>
    <mergeCell ref="G1906:H1906"/>
    <mergeCell ref="I1906:J1906"/>
    <mergeCell ref="B1907:C1907"/>
    <mergeCell ref="D1907:E1907"/>
    <mergeCell ref="G1907:H1907"/>
    <mergeCell ref="I1907:J1907"/>
    <mergeCell ref="B1904:C1904"/>
    <mergeCell ref="D1904:E1904"/>
    <mergeCell ref="G1904:H1904"/>
    <mergeCell ref="I1904:J1904"/>
    <mergeCell ref="G1905:J1905"/>
    <mergeCell ref="G1902:J1902"/>
    <mergeCell ref="A1903:C1903"/>
    <mergeCell ref="D1903:E1903"/>
    <mergeCell ref="G1903:H1903"/>
    <mergeCell ref="I1903:J1903"/>
    <mergeCell ref="B1900:C1900"/>
    <mergeCell ref="D1900:E1900"/>
    <mergeCell ref="G1900:H1900"/>
    <mergeCell ref="I1900:J1900"/>
    <mergeCell ref="B1901:C1901"/>
    <mergeCell ref="D1901:E1901"/>
    <mergeCell ref="G1901:H1901"/>
    <mergeCell ref="I1901:J1901"/>
    <mergeCell ref="B1898:C1898"/>
    <mergeCell ref="D1898:E1898"/>
    <mergeCell ref="G1898:H1898"/>
    <mergeCell ref="I1898:J1898"/>
    <mergeCell ref="B1899:C1899"/>
    <mergeCell ref="D1899:E1899"/>
    <mergeCell ref="G1899:H1899"/>
    <mergeCell ref="I1899:J1899"/>
    <mergeCell ref="B1896:C1896"/>
    <mergeCell ref="D1896:E1896"/>
    <mergeCell ref="G1896:H1896"/>
    <mergeCell ref="I1896:J1896"/>
    <mergeCell ref="B1897:C1897"/>
    <mergeCell ref="D1897:E1897"/>
    <mergeCell ref="G1897:H1897"/>
    <mergeCell ref="I1897:J1897"/>
    <mergeCell ref="G1891:J1891"/>
    <mergeCell ref="G1892:J1892"/>
    <mergeCell ref="G1893:K1893"/>
    <mergeCell ref="A1894:K1894"/>
    <mergeCell ref="A1895:C1895"/>
    <mergeCell ref="D1895:E1895"/>
    <mergeCell ref="G1895:H1895"/>
    <mergeCell ref="I1895:J1895"/>
    <mergeCell ref="A1889:C1889"/>
    <mergeCell ref="D1889:E1889"/>
    <mergeCell ref="G1889:H1889"/>
    <mergeCell ref="I1889:J1889"/>
    <mergeCell ref="B1890:C1890"/>
    <mergeCell ref="D1890:E1890"/>
    <mergeCell ref="G1890:H1890"/>
    <mergeCell ref="I1890:J1890"/>
    <mergeCell ref="B1887:C1887"/>
    <mergeCell ref="D1887:E1887"/>
    <mergeCell ref="G1887:H1887"/>
    <mergeCell ref="I1887:J1887"/>
    <mergeCell ref="G1888:J1888"/>
    <mergeCell ref="G1885:J1885"/>
    <mergeCell ref="A1886:C1886"/>
    <mergeCell ref="D1886:E1886"/>
    <mergeCell ref="G1886:H1886"/>
    <mergeCell ref="I1886:J1886"/>
    <mergeCell ref="B1883:C1883"/>
    <mergeCell ref="D1883:E1883"/>
    <mergeCell ref="G1883:H1883"/>
    <mergeCell ref="I1883:J1883"/>
    <mergeCell ref="B1884:C1884"/>
    <mergeCell ref="D1884:E1884"/>
    <mergeCell ref="G1884:H1884"/>
    <mergeCell ref="I1884:J1884"/>
    <mergeCell ref="B1881:C1881"/>
    <mergeCell ref="D1881:E1881"/>
    <mergeCell ref="G1881:H1881"/>
    <mergeCell ref="I1881:J1881"/>
    <mergeCell ref="B1882:C1882"/>
    <mergeCell ref="D1882:E1882"/>
    <mergeCell ref="G1882:H1882"/>
    <mergeCell ref="I1882:J1882"/>
    <mergeCell ref="B1879:C1879"/>
    <mergeCell ref="D1879:E1879"/>
    <mergeCell ref="G1879:H1879"/>
    <mergeCell ref="I1879:J1879"/>
    <mergeCell ref="B1880:C1880"/>
    <mergeCell ref="D1880:E1880"/>
    <mergeCell ref="G1880:H1880"/>
    <mergeCell ref="I1880:J1880"/>
    <mergeCell ref="G1875:J1875"/>
    <mergeCell ref="G1876:K1876"/>
    <mergeCell ref="A1877:K1877"/>
    <mergeCell ref="A1878:C1878"/>
    <mergeCell ref="D1878:E1878"/>
    <mergeCell ref="G1878:H1878"/>
    <mergeCell ref="I1878:J1878"/>
    <mergeCell ref="B1873:C1873"/>
    <mergeCell ref="D1873:E1873"/>
    <mergeCell ref="G1873:H1873"/>
    <mergeCell ref="I1873:J1873"/>
    <mergeCell ref="G1874:J1874"/>
    <mergeCell ref="G1869:J1869"/>
    <mergeCell ref="G1870:K1870"/>
    <mergeCell ref="A1871:K1871"/>
    <mergeCell ref="A1872:C1872"/>
    <mergeCell ref="D1872:E1872"/>
    <mergeCell ref="G1872:H1872"/>
    <mergeCell ref="I1872:J1872"/>
    <mergeCell ref="B1867:C1867"/>
    <mergeCell ref="D1867:E1867"/>
    <mergeCell ref="G1867:H1867"/>
    <mergeCell ref="I1867:J1867"/>
    <mergeCell ref="G1868:J1868"/>
    <mergeCell ref="G1863:J1863"/>
    <mergeCell ref="G1864:K1864"/>
    <mergeCell ref="A1865:K1865"/>
    <mergeCell ref="A1866:C1866"/>
    <mergeCell ref="D1866:E1866"/>
    <mergeCell ref="G1866:H1866"/>
    <mergeCell ref="I1866:J1866"/>
    <mergeCell ref="B1861:C1861"/>
    <mergeCell ref="D1861:E1861"/>
    <mergeCell ref="G1861:H1861"/>
    <mergeCell ref="I1861:J1861"/>
    <mergeCell ref="G1862:J1862"/>
    <mergeCell ref="G1857:J1857"/>
    <mergeCell ref="G1858:K1858"/>
    <mergeCell ref="A1859:K1859"/>
    <mergeCell ref="A1860:C1860"/>
    <mergeCell ref="D1860:E1860"/>
    <mergeCell ref="G1860:H1860"/>
    <mergeCell ref="I1860:J1860"/>
    <mergeCell ref="B1855:C1855"/>
    <mergeCell ref="D1855:E1855"/>
    <mergeCell ref="G1855:H1855"/>
    <mergeCell ref="I1855:J1855"/>
    <mergeCell ref="G1856:J1856"/>
    <mergeCell ref="G1851:J1851"/>
    <mergeCell ref="G1852:K1852"/>
    <mergeCell ref="A1853:K1853"/>
    <mergeCell ref="A1854:C1854"/>
    <mergeCell ref="D1854:E1854"/>
    <mergeCell ref="G1854:H1854"/>
    <mergeCell ref="I1854:J1854"/>
    <mergeCell ref="B1849:C1849"/>
    <mergeCell ref="D1849:E1849"/>
    <mergeCell ref="G1849:H1849"/>
    <mergeCell ref="I1849:J1849"/>
    <mergeCell ref="G1850:J1850"/>
    <mergeCell ref="B1847:C1847"/>
    <mergeCell ref="D1847:E1847"/>
    <mergeCell ref="G1847:H1847"/>
    <mergeCell ref="I1847:J1847"/>
    <mergeCell ref="B1848:C1848"/>
    <mergeCell ref="D1848:E1848"/>
    <mergeCell ref="G1848:H1848"/>
    <mergeCell ref="I1848:J1848"/>
    <mergeCell ref="A1845:C1845"/>
    <mergeCell ref="D1845:E1845"/>
    <mergeCell ref="G1845:H1845"/>
    <mergeCell ref="I1845:J1845"/>
    <mergeCell ref="B1846:C1846"/>
    <mergeCell ref="D1846:E1846"/>
    <mergeCell ref="G1846:H1846"/>
    <mergeCell ref="I1846:J1846"/>
    <mergeCell ref="B1843:C1843"/>
    <mergeCell ref="D1843:E1843"/>
    <mergeCell ref="G1843:H1843"/>
    <mergeCell ref="I1843:J1843"/>
    <mergeCell ref="G1844:J1844"/>
    <mergeCell ref="G1839:J1839"/>
    <mergeCell ref="G1840:K1840"/>
    <mergeCell ref="A1841:K1841"/>
    <mergeCell ref="A1842:C1842"/>
    <mergeCell ref="D1842:E1842"/>
    <mergeCell ref="G1842:H1842"/>
    <mergeCell ref="I1842:J1842"/>
    <mergeCell ref="B1837:C1837"/>
    <mergeCell ref="D1837:E1837"/>
    <mergeCell ref="G1837:H1837"/>
    <mergeCell ref="I1837:J1837"/>
    <mergeCell ref="G1838:J1838"/>
    <mergeCell ref="A1835:C1835"/>
    <mergeCell ref="D1835:E1835"/>
    <mergeCell ref="G1835:H1835"/>
    <mergeCell ref="I1835:J1835"/>
    <mergeCell ref="B1836:C1836"/>
    <mergeCell ref="D1836:E1836"/>
    <mergeCell ref="G1836:H1836"/>
    <mergeCell ref="I1836:J1836"/>
    <mergeCell ref="B1833:C1833"/>
    <mergeCell ref="D1833:E1833"/>
    <mergeCell ref="G1833:H1833"/>
    <mergeCell ref="I1833:J1833"/>
    <mergeCell ref="G1834:J1834"/>
    <mergeCell ref="G1829:J1829"/>
    <mergeCell ref="G1830:K1830"/>
    <mergeCell ref="A1831:K1831"/>
    <mergeCell ref="A1832:C1832"/>
    <mergeCell ref="D1832:E1832"/>
    <mergeCell ref="G1832:H1832"/>
    <mergeCell ref="I1832:J1832"/>
    <mergeCell ref="B1827:C1827"/>
    <mergeCell ref="D1827:E1827"/>
    <mergeCell ref="G1827:H1827"/>
    <mergeCell ref="I1827:J1827"/>
    <mergeCell ref="G1828:J1828"/>
    <mergeCell ref="G1823:J1823"/>
    <mergeCell ref="G1824:K1824"/>
    <mergeCell ref="A1825:K1825"/>
    <mergeCell ref="A1826:C1826"/>
    <mergeCell ref="D1826:E1826"/>
    <mergeCell ref="G1826:H1826"/>
    <mergeCell ref="I1826:J1826"/>
    <mergeCell ref="B1821:C1821"/>
    <mergeCell ref="D1821:E1821"/>
    <mergeCell ref="G1821:H1821"/>
    <mergeCell ref="I1821:J1821"/>
    <mergeCell ref="G1822:J1822"/>
    <mergeCell ref="G1817:J1817"/>
    <mergeCell ref="G1818:K1818"/>
    <mergeCell ref="A1819:K1819"/>
    <mergeCell ref="A1820:C1820"/>
    <mergeCell ref="D1820:E1820"/>
    <mergeCell ref="G1820:H1820"/>
    <mergeCell ref="I1820:J1820"/>
    <mergeCell ref="B1815:C1815"/>
    <mergeCell ref="D1815:E1815"/>
    <mergeCell ref="G1815:H1815"/>
    <mergeCell ref="I1815:J1815"/>
    <mergeCell ref="G1816:J1816"/>
    <mergeCell ref="G1811:J1811"/>
    <mergeCell ref="G1812:K1812"/>
    <mergeCell ref="A1813:K1813"/>
    <mergeCell ref="A1814:C1814"/>
    <mergeCell ref="D1814:E1814"/>
    <mergeCell ref="G1814:H1814"/>
    <mergeCell ref="I1814:J1814"/>
    <mergeCell ref="B1809:C1809"/>
    <mergeCell ref="D1809:E1809"/>
    <mergeCell ref="G1809:H1809"/>
    <mergeCell ref="I1809:J1809"/>
    <mergeCell ref="G1810:J1810"/>
    <mergeCell ref="G1805:J1805"/>
    <mergeCell ref="G1806:K1806"/>
    <mergeCell ref="A1807:K1807"/>
    <mergeCell ref="A1808:C1808"/>
    <mergeCell ref="D1808:E1808"/>
    <mergeCell ref="G1808:H1808"/>
    <mergeCell ref="I1808:J1808"/>
    <mergeCell ref="B1803:C1803"/>
    <mergeCell ref="D1803:E1803"/>
    <mergeCell ref="G1803:H1803"/>
    <mergeCell ref="I1803:J1803"/>
    <mergeCell ref="G1804:J1804"/>
    <mergeCell ref="B1801:C1801"/>
    <mergeCell ref="D1801:E1801"/>
    <mergeCell ref="G1801:H1801"/>
    <mergeCell ref="I1801:J1801"/>
    <mergeCell ref="B1802:C1802"/>
    <mergeCell ref="D1802:E1802"/>
    <mergeCell ref="G1802:H1802"/>
    <mergeCell ref="I1802:J1802"/>
    <mergeCell ref="A1799:C1799"/>
    <mergeCell ref="D1799:E1799"/>
    <mergeCell ref="G1799:H1799"/>
    <mergeCell ref="I1799:J1799"/>
    <mergeCell ref="B1800:C1800"/>
    <mergeCell ref="D1800:E1800"/>
    <mergeCell ref="G1800:H1800"/>
    <mergeCell ref="I1800:J1800"/>
    <mergeCell ref="B1797:C1797"/>
    <mergeCell ref="D1797:E1797"/>
    <mergeCell ref="G1797:H1797"/>
    <mergeCell ref="I1797:J1797"/>
    <mergeCell ref="G1798:J1798"/>
    <mergeCell ref="G1793:J1793"/>
    <mergeCell ref="G1794:K1794"/>
    <mergeCell ref="A1795:K1795"/>
    <mergeCell ref="A1796:C1796"/>
    <mergeCell ref="D1796:E1796"/>
    <mergeCell ref="G1796:H1796"/>
    <mergeCell ref="I1796:J1796"/>
    <mergeCell ref="B1791:C1791"/>
    <mergeCell ref="D1791:E1791"/>
    <mergeCell ref="G1791:H1791"/>
    <mergeCell ref="I1791:J1791"/>
    <mergeCell ref="G1792:J1792"/>
    <mergeCell ref="A1789:C1789"/>
    <mergeCell ref="D1789:E1789"/>
    <mergeCell ref="G1789:H1789"/>
    <mergeCell ref="I1789:J1789"/>
    <mergeCell ref="B1790:C1790"/>
    <mergeCell ref="D1790:E1790"/>
    <mergeCell ref="G1790:H1790"/>
    <mergeCell ref="I1790:J1790"/>
    <mergeCell ref="B1787:C1787"/>
    <mergeCell ref="D1787:E1787"/>
    <mergeCell ref="G1787:H1787"/>
    <mergeCell ref="I1787:J1787"/>
    <mergeCell ref="G1788:J1788"/>
    <mergeCell ref="G1783:J1783"/>
    <mergeCell ref="G1784:K1784"/>
    <mergeCell ref="A1785:K1785"/>
    <mergeCell ref="A1786:C1786"/>
    <mergeCell ref="D1786:E1786"/>
    <mergeCell ref="G1786:H1786"/>
    <mergeCell ref="I1786:J1786"/>
    <mergeCell ref="B1781:C1781"/>
    <mergeCell ref="D1781:E1781"/>
    <mergeCell ref="G1781:H1781"/>
    <mergeCell ref="I1781:J1781"/>
    <mergeCell ref="G1782:J1782"/>
    <mergeCell ref="G1777:J1777"/>
    <mergeCell ref="G1778:K1778"/>
    <mergeCell ref="A1779:K1779"/>
    <mergeCell ref="A1780:C1780"/>
    <mergeCell ref="D1780:E1780"/>
    <mergeCell ref="G1780:H1780"/>
    <mergeCell ref="I1780:J1780"/>
    <mergeCell ref="B1775:C1775"/>
    <mergeCell ref="D1775:E1775"/>
    <mergeCell ref="G1775:H1775"/>
    <mergeCell ref="I1775:J1775"/>
    <mergeCell ref="G1776:J1776"/>
    <mergeCell ref="G1771:J1771"/>
    <mergeCell ref="G1772:K1772"/>
    <mergeCell ref="A1773:K1773"/>
    <mergeCell ref="A1774:C1774"/>
    <mergeCell ref="D1774:E1774"/>
    <mergeCell ref="G1774:H1774"/>
    <mergeCell ref="I1774:J1774"/>
    <mergeCell ref="B1769:C1769"/>
    <mergeCell ref="D1769:E1769"/>
    <mergeCell ref="G1769:H1769"/>
    <mergeCell ref="I1769:J1769"/>
    <mergeCell ref="G1770:J1770"/>
    <mergeCell ref="G1765:J1765"/>
    <mergeCell ref="G1766:K1766"/>
    <mergeCell ref="A1767:K1767"/>
    <mergeCell ref="A1768:C1768"/>
    <mergeCell ref="D1768:E1768"/>
    <mergeCell ref="G1768:H1768"/>
    <mergeCell ref="I1768:J1768"/>
    <mergeCell ref="B1763:C1763"/>
    <mergeCell ref="D1763:E1763"/>
    <mergeCell ref="G1763:H1763"/>
    <mergeCell ref="I1763:J1763"/>
    <mergeCell ref="G1764:J1764"/>
    <mergeCell ref="G1759:J1759"/>
    <mergeCell ref="G1760:K1760"/>
    <mergeCell ref="A1761:K1761"/>
    <mergeCell ref="A1762:C1762"/>
    <mergeCell ref="D1762:E1762"/>
    <mergeCell ref="G1762:H1762"/>
    <mergeCell ref="I1762:J1762"/>
    <mergeCell ref="B1757:C1757"/>
    <mergeCell ref="D1757:E1757"/>
    <mergeCell ref="G1757:H1757"/>
    <mergeCell ref="I1757:J1757"/>
    <mergeCell ref="G1758:J1758"/>
    <mergeCell ref="B1755:C1755"/>
    <mergeCell ref="D1755:E1755"/>
    <mergeCell ref="G1755:H1755"/>
    <mergeCell ref="I1755:J1755"/>
    <mergeCell ref="B1756:C1756"/>
    <mergeCell ref="D1756:E1756"/>
    <mergeCell ref="G1756:H1756"/>
    <mergeCell ref="I1756:J1756"/>
    <mergeCell ref="A1753:C1753"/>
    <mergeCell ref="D1753:E1753"/>
    <mergeCell ref="G1753:H1753"/>
    <mergeCell ref="I1753:J1753"/>
    <mergeCell ref="B1754:C1754"/>
    <mergeCell ref="D1754:E1754"/>
    <mergeCell ref="G1754:H1754"/>
    <mergeCell ref="I1754:J1754"/>
    <mergeCell ref="B1751:C1751"/>
    <mergeCell ref="D1751:E1751"/>
    <mergeCell ref="G1751:H1751"/>
    <mergeCell ref="I1751:J1751"/>
    <mergeCell ref="G1752:J1752"/>
    <mergeCell ref="G1747:J1747"/>
    <mergeCell ref="G1748:K1748"/>
    <mergeCell ref="A1749:K1749"/>
    <mergeCell ref="A1750:C1750"/>
    <mergeCell ref="D1750:E1750"/>
    <mergeCell ref="G1750:H1750"/>
    <mergeCell ref="I1750:J1750"/>
    <mergeCell ref="B1745:C1745"/>
    <mergeCell ref="D1745:E1745"/>
    <mergeCell ref="G1745:H1745"/>
    <mergeCell ref="I1745:J1745"/>
    <mergeCell ref="G1746:J1746"/>
    <mergeCell ref="A1743:C1743"/>
    <mergeCell ref="D1743:E1743"/>
    <mergeCell ref="G1743:H1743"/>
    <mergeCell ref="I1743:J1743"/>
    <mergeCell ref="B1744:C1744"/>
    <mergeCell ref="D1744:E1744"/>
    <mergeCell ref="G1744:H1744"/>
    <mergeCell ref="I1744:J1744"/>
    <mergeCell ref="B1741:C1741"/>
    <mergeCell ref="D1741:E1741"/>
    <mergeCell ref="G1741:H1741"/>
    <mergeCell ref="I1741:J1741"/>
    <mergeCell ref="G1742:J1742"/>
    <mergeCell ref="G1737:J1737"/>
    <mergeCell ref="G1738:K1738"/>
    <mergeCell ref="A1739:K1739"/>
    <mergeCell ref="A1740:C1740"/>
    <mergeCell ref="D1740:E1740"/>
    <mergeCell ref="G1740:H1740"/>
    <mergeCell ref="I1740:J1740"/>
    <mergeCell ref="B1735:C1735"/>
    <mergeCell ref="D1735:E1735"/>
    <mergeCell ref="G1735:H1735"/>
    <mergeCell ref="I1735:J1735"/>
    <mergeCell ref="G1736:J1736"/>
    <mergeCell ref="G1731:J1731"/>
    <mergeCell ref="G1732:K1732"/>
    <mergeCell ref="A1733:K1733"/>
    <mergeCell ref="A1734:C1734"/>
    <mergeCell ref="D1734:E1734"/>
    <mergeCell ref="G1734:H1734"/>
    <mergeCell ref="I1734:J1734"/>
    <mergeCell ref="B1729:C1729"/>
    <mergeCell ref="D1729:E1729"/>
    <mergeCell ref="G1729:H1729"/>
    <mergeCell ref="I1729:J1729"/>
    <mergeCell ref="G1730:J1730"/>
    <mergeCell ref="G1725:J1725"/>
    <mergeCell ref="G1726:K1726"/>
    <mergeCell ref="A1727:K1727"/>
    <mergeCell ref="A1728:C1728"/>
    <mergeCell ref="D1728:E1728"/>
    <mergeCell ref="G1728:H1728"/>
    <mergeCell ref="I1728:J1728"/>
    <mergeCell ref="B1723:C1723"/>
    <mergeCell ref="D1723:E1723"/>
    <mergeCell ref="G1723:H1723"/>
    <mergeCell ref="I1723:J1723"/>
    <mergeCell ref="G1724:J1724"/>
    <mergeCell ref="G1719:J1719"/>
    <mergeCell ref="G1720:K1720"/>
    <mergeCell ref="A1721:K1721"/>
    <mergeCell ref="A1722:C1722"/>
    <mergeCell ref="D1722:E1722"/>
    <mergeCell ref="G1722:H1722"/>
    <mergeCell ref="I1722:J1722"/>
    <mergeCell ref="B1717:C1717"/>
    <mergeCell ref="D1717:E1717"/>
    <mergeCell ref="G1717:H1717"/>
    <mergeCell ref="I1717:J1717"/>
    <mergeCell ref="G1718:J1718"/>
    <mergeCell ref="G1713:J1713"/>
    <mergeCell ref="G1714:K1714"/>
    <mergeCell ref="A1715:K1715"/>
    <mergeCell ref="A1716:C1716"/>
    <mergeCell ref="D1716:E1716"/>
    <mergeCell ref="G1716:H1716"/>
    <mergeCell ref="I1716:J1716"/>
    <mergeCell ref="B1711:C1711"/>
    <mergeCell ref="D1711:E1711"/>
    <mergeCell ref="G1711:H1711"/>
    <mergeCell ref="I1711:J1711"/>
    <mergeCell ref="G1712:J1712"/>
    <mergeCell ref="B1709:C1709"/>
    <mergeCell ref="D1709:E1709"/>
    <mergeCell ref="G1709:H1709"/>
    <mergeCell ref="I1709:J1709"/>
    <mergeCell ref="B1710:C1710"/>
    <mergeCell ref="D1710:E1710"/>
    <mergeCell ref="G1710:H1710"/>
    <mergeCell ref="I1710:J1710"/>
    <mergeCell ref="A1707:C1707"/>
    <mergeCell ref="D1707:E1707"/>
    <mergeCell ref="G1707:H1707"/>
    <mergeCell ref="I1707:J1707"/>
    <mergeCell ref="B1708:C1708"/>
    <mergeCell ref="D1708:E1708"/>
    <mergeCell ref="G1708:H1708"/>
    <mergeCell ref="I1708:J1708"/>
    <mergeCell ref="B1705:C1705"/>
    <mergeCell ref="D1705:E1705"/>
    <mergeCell ref="G1705:H1705"/>
    <mergeCell ref="I1705:J1705"/>
    <mergeCell ref="G1706:J1706"/>
    <mergeCell ref="G1701:J1701"/>
    <mergeCell ref="G1702:K1702"/>
    <mergeCell ref="A1703:K1703"/>
    <mergeCell ref="A1704:C1704"/>
    <mergeCell ref="D1704:E1704"/>
    <mergeCell ref="G1704:H1704"/>
    <mergeCell ref="I1704:J1704"/>
    <mergeCell ref="B1699:C1699"/>
    <mergeCell ref="D1699:E1699"/>
    <mergeCell ref="G1699:H1699"/>
    <mergeCell ref="I1699:J1699"/>
    <mergeCell ref="G1700:J1700"/>
    <mergeCell ref="A1697:C1697"/>
    <mergeCell ref="D1697:E1697"/>
    <mergeCell ref="G1697:H1697"/>
    <mergeCell ref="I1697:J1697"/>
    <mergeCell ref="B1698:C1698"/>
    <mergeCell ref="D1698:E1698"/>
    <mergeCell ref="G1698:H1698"/>
    <mergeCell ref="I1698:J1698"/>
    <mergeCell ref="B1695:C1695"/>
    <mergeCell ref="D1695:E1695"/>
    <mergeCell ref="G1695:H1695"/>
    <mergeCell ref="I1695:J1695"/>
    <mergeCell ref="G1696:J1696"/>
    <mergeCell ref="G1691:J1691"/>
    <mergeCell ref="G1692:K1692"/>
    <mergeCell ref="A1693:K1693"/>
    <mergeCell ref="A1694:C1694"/>
    <mergeCell ref="D1694:E1694"/>
    <mergeCell ref="G1694:H1694"/>
    <mergeCell ref="I1694:J1694"/>
    <mergeCell ref="B1689:C1689"/>
    <mergeCell ref="D1689:E1689"/>
    <mergeCell ref="G1689:H1689"/>
    <mergeCell ref="I1689:J1689"/>
    <mergeCell ref="G1690:J1690"/>
    <mergeCell ref="G1685:J1685"/>
    <mergeCell ref="G1686:K1686"/>
    <mergeCell ref="A1687:K1687"/>
    <mergeCell ref="A1688:C1688"/>
    <mergeCell ref="D1688:E1688"/>
    <mergeCell ref="G1688:H1688"/>
    <mergeCell ref="I1688:J1688"/>
    <mergeCell ref="B1683:C1683"/>
    <mergeCell ref="D1683:E1683"/>
    <mergeCell ref="G1683:H1683"/>
    <mergeCell ref="I1683:J1683"/>
    <mergeCell ref="G1684:J1684"/>
    <mergeCell ref="G1679:J1679"/>
    <mergeCell ref="G1680:K1680"/>
    <mergeCell ref="A1681:K1681"/>
    <mergeCell ref="A1682:C1682"/>
    <mergeCell ref="D1682:E1682"/>
    <mergeCell ref="G1682:H1682"/>
    <mergeCell ref="I1682:J1682"/>
    <mergeCell ref="B1677:C1677"/>
    <mergeCell ref="D1677:E1677"/>
    <mergeCell ref="G1677:H1677"/>
    <mergeCell ref="I1677:J1677"/>
    <mergeCell ref="G1678:J1678"/>
    <mergeCell ref="G1673:J1673"/>
    <mergeCell ref="G1674:K1674"/>
    <mergeCell ref="A1675:K1675"/>
    <mergeCell ref="A1676:C1676"/>
    <mergeCell ref="D1676:E1676"/>
    <mergeCell ref="G1676:H1676"/>
    <mergeCell ref="I1676:J1676"/>
    <mergeCell ref="B1671:C1671"/>
    <mergeCell ref="D1671:E1671"/>
    <mergeCell ref="G1671:H1671"/>
    <mergeCell ref="I1671:J1671"/>
    <mergeCell ref="G1672:J1672"/>
    <mergeCell ref="G1667:J1667"/>
    <mergeCell ref="G1668:K1668"/>
    <mergeCell ref="A1669:K1669"/>
    <mergeCell ref="A1670:C1670"/>
    <mergeCell ref="D1670:E1670"/>
    <mergeCell ref="G1670:H1670"/>
    <mergeCell ref="I1670:J1670"/>
    <mergeCell ref="B1665:C1665"/>
    <mergeCell ref="D1665:E1665"/>
    <mergeCell ref="G1665:H1665"/>
    <mergeCell ref="I1665:J1665"/>
    <mergeCell ref="G1666:J1666"/>
    <mergeCell ref="B1663:C1663"/>
    <mergeCell ref="D1663:E1663"/>
    <mergeCell ref="G1663:H1663"/>
    <mergeCell ref="I1663:J1663"/>
    <mergeCell ref="B1664:C1664"/>
    <mergeCell ref="D1664:E1664"/>
    <mergeCell ref="G1664:H1664"/>
    <mergeCell ref="I1664:J1664"/>
    <mergeCell ref="A1661:C1661"/>
    <mergeCell ref="D1661:E1661"/>
    <mergeCell ref="G1661:H1661"/>
    <mergeCell ref="I1661:J1661"/>
    <mergeCell ref="B1662:C1662"/>
    <mergeCell ref="D1662:E1662"/>
    <mergeCell ref="G1662:H1662"/>
    <mergeCell ref="I1662:J1662"/>
    <mergeCell ref="B1659:C1659"/>
    <mergeCell ref="D1659:E1659"/>
    <mergeCell ref="G1659:H1659"/>
    <mergeCell ref="I1659:J1659"/>
    <mergeCell ref="G1660:J1660"/>
    <mergeCell ref="G1654:J1654"/>
    <mergeCell ref="G1655:J1655"/>
    <mergeCell ref="G1656:K1656"/>
    <mergeCell ref="A1657:K1657"/>
    <mergeCell ref="A1658:C1658"/>
    <mergeCell ref="D1658:E1658"/>
    <mergeCell ref="G1658:H1658"/>
    <mergeCell ref="I1658:J1658"/>
    <mergeCell ref="A1652:C1652"/>
    <mergeCell ref="D1652:E1652"/>
    <mergeCell ref="G1652:H1652"/>
    <mergeCell ref="I1652:J1652"/>
    <mergeCell ref="B1653:C1653"/>
    <mergeCell ref="D1653:E1653"/>
    <mergeCell ref="G1653:H1653"/>
    <mergeCell ref="I1653:J1653"/>
    <mergeCell ref="B1650:C1650"/>
    <mergeCell ref="D1650:E1650"/>
    <mergeCell ref="G1650:H1650"/>
    <mergeCell ref="I1650:J1650"/>
    <mergeCell ref="G1651:J1651"/>
    <mergeCell ref="B1648:C1648"/>
    <mergeCell ref="D1648:E1648"/>
    <mergeCell ref="G1648:H1648"/>
    <mergeCell ref="I1648:J1648"/>
    <mergeCell ref="B1649:C1649"/>
    <mergeCell ref="D1649:E1649"/>
    <mergeCell ref="G1649:H1649"/>
    <mergeCell ref="I1649:J1649"/>
    <mergeCell ref="G1644:J1644"/>
    <mergeCell ref="G1645:K1645"/>
    <mergeCell ref="A1646:K1646"/>
    <mergeCell ref="A1647:C1647"/>
    <mergeCell ref="D1647:E1647"/>
    <mergeCell ref="G1647:H1647"/>
    <mergeCell ref="I1647:J1647"/>
    <mergeCell ref="B1642:C1642"/>
    <mergeCell ref="D1642:E1642"/>
    <mergeCell ref="G1642:H1642"/>
    <mergeCell ref="I1642:J1642"/>
    <mergeCell ref="G1643:J1643"/>
    <mergeCell ref="G1638:J1638"/>
    <mergeCell ref="G1639:K1639"/>
    <mergeCell ref="A1640:K1640"/>
    <mergeCell ref="A1641:C1641"/>
    <mergeCell ref="D1641:E1641"/>
    <mergeCell ref="G1641:H1641"/>
    <mergeCell ref="I1641:J1641"/>
    <mergeCell ref="B1636:C1636"/>
    <mergeCell ref="D1636:E1636"/>
    <mergeCell ref="G1636:H1636"/>
    <mergeCell ref="I1636:J1636"/>
    <mergeCell ref="G1637:J1637"/>
    <mergeCell ref="G1632:J1632"/>
    <mergeCell ref="G1633:K1633"/>
    <mergeCell ref="A1634:K1634"/>
    <mergeCell ref="A1635:C1635"/>
    <mergeCell ref="D1635:E1635"/>
    <mergeCell ref="G1635:H1635"/>
    <mergeCell ref="I1635:J1635"/>
    <mergeCell ref="B1630:C1630"/>
    <mergeCell ref="D1630:E1630"/>
    <mergeCell ref="G1630:H1630"/>
    <mergeCell ref="I1630:J1630"/>
    <mergeCell ref="G1631:J1631"/>
    <mergeCell ref="G1626:J1626"/>
    <mergeCell ref="G1627:K1627"/>
    <mergeCell ref="A1628:K1628"/>
    <mergeCell ref="A1629:C1629"/>
    <mergeCell ref="D1629:E1629"/>
    <mergeCell ref="G1629:H1629"/>
    <mergeCell ref="I1629:J1629"/>
    <mergeCell ref="B1624:C1624"/>
    <mergeCell ref="D1624:E1624"/>
    <mergeCell ref="G1624:H1624"/>
    <mergeCell ref="I1624:J1624"/>
    <mergeCell ref="G1625:J1625"/>
    <mergeCell ref="G1620:J1620"/>
    <mergeCell ref="G1621:K1621"/>
    <mergeCell ref="A1622:K1622"/>
    <mergeCell ref="A1623:C1623"/>
    <mergeCell ref="D1623:E1623"/>
    <mergeCell ref="G1623:H1623"/>
    <mergeCell ref="I1623:J1623"/>
    <mergeCell ref="B1618:C1618"/>
    <mergeCell ref="D1618:E1618"/>
    <mergeCell ref="G1618:H1618"/>
    <mergeCell ref="I1618:J1618"/>
    <mergeCell ref="G1619:J1619"/>
    <mergeCell ref="B1616:C1616"/>
    <mergeCell ref="D1616:E1616"/>
    <mergeCell ref="G1616:H1616"/>
    <mergeCell ref="I1616:J1616"/>
    <mergeCell ref="B1617:C1617"/>
    <mergeCell ref="D1617:E1617"/>
    <mergeCell ref="G1617:H1617"/>
    <mergeCell ref="I1617:J1617"/>
    <mergeCell ref="A1614:C1614"/>
    <mergeCell ref="D1614:E1614"/>
    <mergeCell ref="G1614:H1614"/>
    <mergeCell ref="I1614:J1614"/>
    <mergeCell ref="B1615:C1615"/>
    <mergeCell ref="D1615:E1615"/>
    <mergeCell ref="G1615:H1615"/>
    <mergeCell ref="I1615:J1615"/>
    <mergeCell ref="B1612:C1612"/>
    <mergeCell ref="D1612:E1612"/>
    <mergeCell ref="G1612:H1612"/>
    <mergeCell ref="I1612:J1612"/>
    <mergeCell ref="G1613:J1613"/>
    <mergeCell ref="G1608:J1608"/>
    <mergeCell ref="G1609:K1609"/>
    <mergeCell ref="A1610:K1610"/>
    <mergeCell ref="A1611:C1611"/>
    <mergeCell ref="D1611:E1611"/>
    <mergeCell ref="G1611:H1611"/>
    <mergeCell ref="I1611:J1611"/>
    <mergeCell ref="B1606:C1606"/>
    <mergeCell ref="D1606:E1606"/>
    <mergeCell ref="G1606:H1606"/>
    <mergeCell ref="I1606:J1606"/>
    <mergeCell ref="G1607:J1607"/>
    <mergeCell ref="A1604:C1604"/>
    <mergeCell ref="D1604:E1604"/>
    <mergeCell ref="G1604:H1604"/>
    <mergeCell ref="I1604:J1604"/>
    <mergeCell ref="B1605:C1605"/>
    <mergeCell ref="D1605:E1605"/>
    <mergeCell ref="G1605:H1605"/>
    <mergeCell ref="I1605:J1605"/>
    <mergeCell ref="B1602:C1602"/>
    <mergeCell ref="D1602:E1602"/>
    <mergeCell ref="G1602:H1602"/>
    <mergeCell ref="I1602:J1602"/>
    <mergeCell ref="G1603:J1603"/>
    <mergeCell ref="G1597:J1597"/>
    <mergeCell ref="G1598:J1598"/>
    <mergeCell ref="G1599:K1599"/>
    <mergeCell ref="A1600:K1600"/>
    <mergeCell ref="A1601:C1601"/>
    <mergeCell ref="D1601:E1601"/>
    <mergeCell ref="G1601:H1601"/>
    <mergeCell ref="I1601:J1601"/>
    <mergeCell ref="B1595:C1595"/>
    <mergeCell ref="D1595:E1595"/>
    <mergeCell ref="G1595:H1595"/>
    <mergeCell ref="I1595:J1595"/>
    <mergeCell ref="B1596:C1596"/>
    <mergeCell ref="D1596:E1596"/>
    <mergeCell ref="G1596:H1596"/>
    <mergeCell ref="I1596:J1596"/>
    <mergeCell ref="G1593:J1593"/>
    <mergeCell ref="A1594:C1594"/>
    <mergeCell ref="D1594:E1594"/>
    <mergeCell ref="G1594:H1594"/>
    <mergeCell ref="I1594:J1594"/>
    <mergeCell ref="B1591:C1591"/>
    <mergeCell ref="D1591:E1591"/>
    <mergeCell ref="G1591:H1591"/>
    <mergeCell ref="I1591:J1591"/>
    <mergeCell ref="B1592:C1592"/>
    <mergeCell ref="D1592:E1592"/>
    <mergeCell ref="G1592:H1592"/>
    <mergeCell ref="I1592:J1592"/>
    <mergeCell ref="G1586:J1586"/>
    <mergeCell ref="G1587:J1587"/>
    <mergeCell ref="G1588:K1588"/>
    <mergeCell ref="A1589:K1589"/>
    <mergeCell ref="A1590:C1590"/>
    <mergeCell ref="D1590:E1590"/>
    <mergeCell ref="G1590:H1590"/>
    <mergeCell ref="I1590:J1590"/>
    <mergeCell ref="B1584:C1584"/>
    <mergeCell ref="D1584:E1584"/>
    <mergeCell ref="G1584:H1584"/>
    <mergeCell ref="I1584:J1584"/>
    <mergeCell ref="B1585:C1585"/>
    <mergeCell ref="D1585:E1585"/>
    <mergeCell ref="G1585:H1585"/>
    <mergeCell ref="I1585:J1585"/>
    <mergeCell ref="G1582:J1582"/>
    <mergeCell ref="A1583:C1583"/>
    <mergeCell ref="D1583:E1583"/>
    <mergeCell ref="G1583:H1583"/>
    <mergeCell ref="I1583:J1583"/>
    <mergeCell ref="B1580:C1580"/>
    <mergeCell ref="D1580:E1580"/>
    <mergeCell ref="G1580:H1580"/>
    <mergeCell ref="I1580:J1580"/>
    <mergeCell ref="B1581:C1581"/>
    <mergeCell ref="D1581:E1581"/>
    <mergeCell ref="G1581:H1581"/>
    <mergeCell ref="I1581:J1581"/>
    <mergeCell ref="G1576:J1576"/>
    <mergeCell ref="G1577:K1577"/>
    <mergeCell ref="A1578:K1578"/>
    <mergeCell ref="A1579:C1579"/>
    <mergeCell ref="D1579:E1579"/>
    <mergeCell ref="G1579:H1579"/>
    <mergeCell ref="I1579:J1579"/>
    <mergeCell ref="B1574:C1574"/>
    <mergeCell ref="D1574:E1574"/>
    <mergeCell ref="G1574:H1574"/>
    <mergeCell ref="I1574:J1574"/>
    <mergeCell ref="G1575:J1575"/>
    <mergeCell ref="G1570:J1570"/>
    <mergeCell ref="G1571:K1571"/>
    <mergeCell ref="A1572:K1572"/>
    <mergeCell ref="A1573:C1573"/>
    <mergeCell ref="D1573:E1573"/>
    <mergeCell ref="G1573:H1573"/>
    <mergeCell ref="I1573:J1573"/>
    <mergeCell ref="B1568:C1568"/>
    <mergeCell ref="D1568:E1568"/>
    <mergeCell ref="G1568:H1568"/>
    <mergeCell ref="I1568:J1568"/>
    <mergeCell ref="G1569:J1569"/>
    <mergeCell ref="G1564:J1564"/>
    <mergeCell ref="G1565:K1565"/>
    <mergeCell ref="A1566:K1566"/>
    <mergeCell ref="A1567:C1567"/>
    <mergeCell ref="D1567:E1567"/>
    <mergeCell ref="G1567:H1567"/>
    <mergeCell ref="I1567:J1567"/>
    <mergeCell ref="B1562:C1562"/>
    <mergeCell ref="D1562:E1562"/>
    <mergeCell ref="G1562:H1562"/>
    <mergeCell ref="I1562:J1562"/>
    <mergeCell ref="G1563:J1563"/>
    <mergeCell ref="G1558:J1558"/>
    <mergeCell ref="G1559:K1559"/>
    <mergeCell ref="A1560:K1560"/>
    <mergeCell ref="A1561:C1561"/>
    <mergeCell ref="D1561:E1561"/>
    <mergeCell ref="G1561:H1561"/>
    <mergeCell ref="I1561:J1561"/>
    <mergeCell ref="B1556:C1556"/>
    <mergeCell ref="D1556:E1556"/>
    <mergeCell ref="G1556:H1556"/>
    <mergeCell ref="I1556:J1556"/>
    <mergeCell ref="G1557:J1557"/>
    <mergeCell ref="G1551:J1551"/>
    <mergeCell ref="G1552:J1552"/>
    <mergeCell ref="G1553:K1553"/>
    <mergeCell ref="A1554:K1554"/>
    <mergeCell ref="A1555:C1555"/>
    <mergeCell ref="D1555:E1555"/>
    <mergeCell ref="G1555:H1555"/>
    <mergeCell ref="I1555:J1555"/>
    <mergeCell ref="B1549:C1549"/>
    <mergeCell ref="D1549:E1549"/>
    <mergeCell ref="G1549:H1549"/>
    <mergeCell ref="I1549:J1549"/>
    <mergeCell ref="B1550:C1550"/>
    <mergeCell ref="D1550:E1550"/>
    <mergeCell ref="G1550:H1550"/>
    <mergeCell ref="I1550:J1550"/>
    <mergeCell ref="B1547:C1547"/>
    <mergeCell ref="D1547:E1547"/>
    <mergeCell ref="G1547:H1547"/>
    <mergeCell ref="I1547:J1547"/>
    <mergeCell ref="B1548:C1548"/>
    <mergeCell ref="D1548:E1548"/>
    <mergeCell ref="G1548:H1548"/>
    <mergeCell ref="I1548:J1548"/>
    <mergeCell ref="G1542:J1542"/>
    <mergeCell ref="G1543:J1543"/>
    <mergeCell ref="G1544:K1544"/>
    <mergeCell ref="A1545:K1545"/>
    <mergeCell ref="A1546:C1546"/>
    <mergeCell ref="D1546:E1546"/>
    <mergeCell ref="G1546:H1546"/>
    <mergeCell ref="I1546:J1546"/>
    <mergeCell ref="B1540:C1540"/>
    <mergeCell ref="D1540:E1540"/>
    <mergeCell ref="G1540:H1540"/>
    <mergeCell ref="I1540:J1540"/>
    <mergeCell ref="B1541:C1541"/>
    <mergeCell ref="D1541:E1541"/>
    <mergeCell ref="G1541:H1541"/>
    <mergeCell ref="I1541:J1541"/>
    <mergeCell ref="G1535:J1535"/>
    <mergeCell ref="G1536:J1536"/>
    <mergeCell ref="G1537:K1537"/>
    <mergeCell ref="A1538:K1538"/>
    <mergeCell ref="A1539:C1539"/>
    <mergeCell ref="D1539:E1539"/>
    <mergeCell ref="G1539:H1539"/>
    <mergeCell ref="I1539:J1539"/>
    <mergeCell ref="A1533:C1533"/>
    <mergeCell ref="D1533:E1533"/>
    <mergeCell ref="G1533:H1533"/>
    <mergeCell ref="I1533:J1533"/>
    <mergeCell ref="B1534:C1534"/>
    <mergeCell ref="D1534:E1534"/>
    <mergeCell ref="G1534:H1534"/>
    <mergeCell ref="I1534:J1534"/>
    <mergeCell ref="B1531:C1531"/>
    <mergeCell ref="D1531:E1531"/>
    <mergeCell ref="G1531:H1531"/>
    <mergeCell ref="I1531:J1531"/>
    <mergeCell ref="G1532:J1532"/>
    <mergeCell ref="G1526:J1526"/>
    <mergeCell ref="G1527:J1527"/>
    <mergeCell ref="G1528:K1528"/>
    <mergeCell ref="A1529:K1529"/>
    <mergeCell ref="A1530:C1530"/>
    <mergeCell ref="D1530:E1530"/>
    <mergeCell ref="G1530:H1530"/>
    <mergeCell ref="I1530:J1530"/>
    <mergeCell ref="A1524:C1524"/>
    <mergeCell ref="D1524:E1524"/>
    <mergeCell ref="G1524:H1524"/>
    <mergeCell ref="I1524:J1524"/>
    <mergeCell ref="B1525:C1525"/>
    <mergeCell ref="D1525:E1525"/>
    <mergeCell ref="G1525:H1525"/>
    <mergeCell ref="I1525:J1525"/>
    <mergeCell ref="B1522:C1522"/>
    <mergeCell ref="D1522:E1522"/>
    <mergeCell ref="G1522:H1522"/>
    <mergeCell ref="I1522:J1522"/>
    <mergeCell ref="G1523:J1523"/>
    <mergeCell ref="G1520:J1520"/>
    <mergeCell ref="A1521:C1521"/>
    <mergeCell ref="D1521:E1521"/>
    <mergeCell ref="G1521:H1521"/>
    <mergeCell ref="I1521:J1521"/>
    <mergeCell ref="B1518:C1518"/>
    <mergeCell ref="D1518:E1518"/>
    <mergeCell ref="G1518:H1518"/>
    <mergeCell ref="I1518:J1518"/>
    <mergeCell ref="B1519:C1519"/>
    <mergeCell ref="D1519:E1519"/>
    <mergeCell ref="G1519:H1519"/>
    <mergeCell ref="I1519:J1519"/>
    <mergeCell ref="B1516:C1516"/>
    <mergeCell ref="D1516:E1516"/>
    <mergeCell ref="G1516:H1516"/>
    <mergeCell ref="I1516:J1516"/>
    <mergeCell ref="B1517:C1517"/>
    <mergeCell ref="D1517:E1517"/>
    <mergeCell ref="G1517:H1517"/>
    <mergeCell ref="I1517:J1517"/>
    <mergeCell ref="B1514:C1514"/>
    <mergeCell ref="D1514:E1514"/>
    <mergeCell ref="G1514:H1514"/>
    <mergeCell ref="I1514:J1514"/>
    <mergeCell ref="B1515:C1515"/>
    <mergeCell ref="D1515:E1515"/>
    <mergeCell ref="G1515:H1515"/>
    <mergeCell ref="I1515:J1515"/>
    <mergeCell ref="G1510:J1510"/>
    <mergeCell ref="G1511:K1511"/>
    <mergeCell ref="A1512:K1512"/>
    <mergeCell ref="A1513:C1513"/>
    <mergeCell ref="D1513:E1513"/>
    <mergeCell ref="G1513:H1513"/>
    <mergeCell ref="I1513:J1513"/>
    <mergeCell ref="B1508:C1508"/>
    <mergeCell ref="D1508:E1508"/>
    <mergeCell ref="G1508:H1508"/>
    <mergeCell ref="I1508:J1508"/>
    <mergeCell ref="G1509:J1509"/>
    <mergeCell ref="B1506:C1506"/>
    <mergeCell ref="D1506:E1506"/>
    <mergeCell ref="G1506:H1506"/>
    <mergeCell ref="I1506:J1506"/>
    <mergeCell ref="B1507:C1507"/>
    <mergeCell ref="D1507:E1507"/>
    <mergeCell ref="G1507:H1507"/>
    <mergeCell ref="I1507:J1507"/>
    <mergeCell ref="G1504:J1504"/>
    <mergeCell ref="A1505:C1505"/>
    <mergeCell ref="D1505:E1505"/>
    <mergeCell ref="G1505:H1505"/>
    <mergeCell ref="I1505:J1505"/>
    <mergeCell ref="B1502:C1502"/>
    <mergeCell ref="D1502:E1502"/>
    <mergeCell ref="G1502:H1502"/>
    <mergeCell ref="I1502:J1502"/>
    <mergeCell ref="B1503:C1503"/>
    <mergeCell ref="D1503:E1503"/>
    <mergeCell ref="G1503:H1503"/>
    <mergeCell ref="I1503:J1503"/>
    <mergeCell ref="B1500:C1500"/>
    <mergeCell ref="D1500:E1500"/>
    <mergeCell ref="G1500:H1500"/>
    <mergeCell ref="I1500:J1500"/>
    <mergeCell ref="B1501:C1501"/>
    <mergeCell ref="D1501:E1501"/>
    <mergeCell ref="G1501:H1501"/>
    <mergeCell ref="I1501:J1501"/>
    <mergeCell ref="G1498:J1498"/>
    <mergeCell ref="A1499:C1499"/>
    <mergeCell ref="D1499:E1499"/>
    <mergeCell ref="G1499:H1499"/>
    <mergeCell ref="I1499:J1499"/>
    <mergeCell ref="B1496:C1496"/>
    <mergeCell ref="D1496:E1496"/>
    <mergeCell ref="G1496:H1496"/>
    <mergeCell ref="I1496:J1496"/>
    <mergeCell ref="B1497:C1497"/>
    <mergeCell ref="D1497:E1497"/>
    <mergeCell ref="G1497:H1497"/>
    <mergeCell ref="I1497:J1497"/>
    <mergeCell ref="B1494:C1494"/>
    <mergeCell ref="D1494:E1494"/>
    <mergeCell ref="G1494:H1494"/>
    <mergeCell ref="I1494:J1494"/>
    <mergeCell ref="B1495:C1495"/>
    <mergeCell ref="D1495:E1495"/>
    <mergeCell ref="G1495:H1495"/>
    <mergeCell ref="I1495:J1495"/>
    <mergeCell ref="G1492:J1492"/>
    <mergeCell ref="A1493:C1493"/>
    <mergeCell ref="D1493:E1493"/>
    <mergeCell ref="G1493:H1493"/>
    <mergeCell ref="I1493:J1493"/>
    <mergeCell ref="B1490:C1490"/>
    <mergeCell ref="D1490:E1490"/>
    <mergeCell ref="G1490:H1490"/>
    <mergeCell ref="I1490:J1490"/>
    <mergeCell ref="B1491:C1491"/>
    <mergeCell ref="D1491:E1491"/>
    <mergeCell ref="G1491:H1491"/>
    <mergeCell ref="I1491:J1491"/>
    <mergeCell ref="B1488:C1488"/>
    <mergeCell ref="D1488:E1488"/>
    <mergeCell ref="G1488:H1488"/>
    <mergeCell ref="I1488:J1488"/>
    <mergeCell ref="B1489:C1489"/>
    <mergeCell ref="D1489:E1489"/>
    <mergeCell ref="G1489:H1489"/>
    <mergeCell ref="I1489:J1489"/>
    <mergeCell ref="G1483:J1483"/>
    <mergeCell ref="G1484:J1484"/>
    <mergeCell ref="G1485:K1485"/>
    <mergeCell ref="A1486:K1486"/>
    <mergeCell ref="A1487:C1487"/>
    <mergeCell ref="D1487:E1487"/>
    <mergeCell ref="G1487:H1487"/>
    <mergeCell ref="I1487:J1487"/>
    <mergeCell ref="B1481:C1481"/>
    <mergeCell ref="D1481:E1481"/>
    <mergeCell ref="G1481:H1481"/>
    <mergeCell ref="I1481:J1481"/>
    <mergeCell ref="B1482:C1482"/>
    <mergeCell ref="D1482:E1482"/>
    <mergeCell ref="G1482:H1482"/>
    <mergeCell ref="I1482:J1482"/>
    <mergeCell ref="G1479:J1479"/>
    <mergeCell ref="A1480:C1480"/>
    <mergeCell ref="D1480:E1480"/>
    <mergeCell ref="G1480:H1480"/>
    <mergeCell ref="I1480:J1480"/>
    <mergeCell ref="B1477:C1477"/>
    <mergeCell ref="D1477:E1477"/>
    <mergeCell ref="G1477:H1477"/>
    <mergeCell ref="I1477:J1477"/>
    <mergeCell ref="B1478:C1478"/>
    <mergeCell ref="D1478:E1478"/>
    <mergeCell ref="G1478:H1478"/>
    <mergeCell ref="I1478:J1478"/>
    <mergeCell ref="B1475:C1475"/>
    <mergeCell ref="D1475:E1475"/>
    <mergeCell ref="G1475:H1475"/>
    <mergeCell ref="I1475:J1475"/>
    <mergeCell ref="B1476:C1476"/>
    <mergeCell ref="D1476:E1476"/>
    <mergeCell ref="G1476:H1476"/>
    <mergeCell ref="I1476:J1476"/>
    <mergeCell ref="G1473:J1473"/>
    <mergeCell ref="A1474:C1474"/>
    <mergeCell ref="D1474:E1474"/>
    <mergeCell ref="G1474:H1474"/>
    <mergeCell ref="I1474:J1474"/>
    <mergeCell ref="B1471:C1471"/>
    <mergeCell ref="D1471:E1471"/>
    <mergeCell ref="G1471:H1471"/>
    <mergeCell ref="I1471:J1471"/>
    <mergeCell ref="B1472:C1472"/>
    <mergeCell ref="D1472:E1472"/>
    <mergeCell ref="G1472:H1472"/>
    <mergeCell ref="I1472:J1472"/>
    <mergeCell ref="B1469:C1469"/>
    <mergeCell ref="D1469:E1469"/>
    <mergeCell ref="G1469:H1469"/>
    <mergeCell ref="I1469:J1469"/>
    <mergeCell ref="B1470:C1470"/>
    <mergeCell ref="D1470:E1470"/>
    <mergeCell ref="G1470:H1470"/>
    <mergeCell ref="I1470:J1470"/>
    <mergeCell ref="G1467:J1467"/>
    <mergeCell ref="A1468:C1468"/>
    <mergeCell ref="D1468:E1468"/>
    <mergeCell ref="G1468:H1468"/>
    <mergeCell ref="I1468:J1468"/>
    <mergeCell ref="B1465:C1465"/>
    <mergeCell ref="D1465:E1465"/>
    <mergeCell ref="G1465:H1465"/>
    <mergeCell ref="I1465:J1465"/>
    <mergeCell ref="B1466:C1466"/>
    <mergeCell ref="D1466:E1466"/>
    <mergeCell ref="G1466:H1466"/>
    <mergeCell ref="I1466:J1466"/>
    <mergeCell ref="B1463:C1463"/>
    <mergeCell ref="D1463:E1463"/>
    <mergeCell ref="G1463:H1463"/>
    <mergeCell ref="I1463:J1463"/>
    <mergeCell ref="B1464:C1464"/>
    <mergeCell ref="D1464:E1464"/>
    <mergeCell ref="G1464:H1464"/>
    <mergeCell ref="I1464:J1464"/>
    <mergeCell ref="G1458:J1458"/>
    <mergeCell ref="G1459:J1459"/>
    <mergeCell ref="G1460:K1460"/>
    <mergeCell ref="A1461:K1461"/>
    <mergeCell ref="A1462:C1462"/>
    <mergeCell ref="D1462:E1462"/>
    <mergeCell ref="G1462:H1462"/>
    <mergeCell ref="I1462:J1462"/>
    <mergeCell ref="B1456:C1456"/>
    <mergeCell ref="D1456:E1456"/>
    <mergeCell ref="G1456:H1456"/>
    <mergeCell ref="I1456:J1456"/>
    <mergeCell ref="B1457:C1457"/>
    <mergeCell ref="D1457:E1457"/>
    <mergeCell ref="G1457:H1457"/>
    <mergeCell ref="I1457:J1457"/>
    <mergeCell ref="G1454:J1454"/>
    <mergeCell ref="A1455:C1455"/>
    <mergeCell ref="D1455:E1455"/>
    <mergeCell ref="G1455:H1455"/>
    <mergeCell ref="I1455:J1455"/>
    <mergeCell ref="B1452:C1452"/>
    <mergeCell ref="D1452:E1452"/>
    <mergeCell ref="G1452:H1452"/>
    <mergeCell ref="I1452:J1452"/>
    <mergeCell ref="B1453:C1453"/>
    <mergeCell ref="D1453:E1453"/>
    <mergeCell ref="G1453:H1453"/>
    <mergeCell ref="I1453:J1453"/>
    <mergeCell ref="B1450:C1450"/>
    <mergeCell ref="D1450:E1450"/>
    <mergeCell ref="G1450:H1450"/>
    <mergeCell ref="I1450:J1450"/>
    <mergeCell ref="B1451:C1451"/>
    <mergeCell ref="D1451:E1451"/>
    <mergeCell ref="G1451:H1451"/>
    <mergeCell ref="I1451:J1451"/>
    <mergeCell ref="G1448:J1448"/>
    <mergeCell ref="A1449:C1449"/>
    <mergeCell ref="D1449:E1449"/>
    <mergeCell ref="G1449:H1449"/>
    <mergeCell ref="I1449:J1449"/>
    <mergeCell ref="B1446:C1446"/>
    <mergeCell ref="D1446:E1446"/>
    <mergeCell ref="G1446:H1446"/>
    <mergeCell ref="I1446:J1446"/>
    <mergeCell ref="B1447:C1447"/>
    <mergeCell ref="D1447:E1447"/>
    <mergeCell ref="G1447:H1447"/>
    <mergeCell ref="I1447:J1447"/>
    <mergeCell ref="B1444:C1444"/>
    <mergeCell ref="D1444:E1444"/>
    <mergeCell ref="G1444:H1444"/>
    <mergeCell ref="I1444:J1444"/>
    <mergeCell ref="B1445:C1445"/>
    <mergeCell ref="D1445:E1445"/>
    <mergeCell ref="G1445:H1445"/>
    <mergeCell ref="I1445:J1445"/>
    <mergeCell ref="G1442:J1442"/>
    <mergeCell ref="A1443:C1443"/>
    <mergeCell ref="D1443:E1443"/>
    <mergeCell ref="G1443:H1443"/>
    <mergeCell ref="I1443:J1443"/>
    <mergeCell ref="B1440:C1440"/>
    <mergeCell ref="D1440:E1440"/>
    <mergeCell ref="G1440:H1440"/>
    <mergeCell ref="I1440:J1440"/>
    <mergeCell ref="B1441:C1441"/>
    <mergeCell ref="D1441:E1441"/>
    <mergeCell ref="G1441:H1441"/>
    <mergeCell ref="I1441:J1441"/>
    <mergeCell ref="B1438:C1438"/>
    <mergeCell ref="D1438:E1438"/>
    <mergeCell ref="G1438:H1438"/>
    <mergeCell ref="I1438:J1438"/>
    <mergeCell ref="B1439:C1439"/>
    <mergeCell ref="D1439:E1439"/>
    <mergeCell ref="G1439:H1439"/>
    <mergeCell ref="I1439:J1439"/>
    <mergeCell ref="G1434:J1434"/>
    <mergeCell ref="G1435:K1435"/>
    <mergeCell ref="A1436:K1436"/>
    <mergeCell ref="A1437:C1437"/>
    <mergeCell ref="D1437:E1437"/>
    <mergeCell ref="G1437:H1437"/>
    <mergeCell ref="I1437:J1437"/>
    <mergeCell ref="B1432:C1432"/>
    <mergeCell ref="D1432:E1432"/>
    <mergeCell ref="G1432:H1432"/>
    <mergeCell ref="I1432:J1432"/>
    <mergeCell ref="G1433:J1433"/>
    <mergeCell ref="A1430:C1430"/>
    <mergeCell ref="D1430:E1430"/>
    <mergeCell ref="G1430:H1430"/>
    <mergeCell ref="I1430:J1430"/>
    <mergeCell ref="B1431:C1431"/>
    <mergeCell ref="D1431:E1431"/>
    <mergeCell ref="G1431:H1431"/>
    <mergeCell ref="I1431:J1431"/>
    <mergeCell ref="B1428:C1428"/>
    <mergeCell ref="D1428:E1428"/>
    <mergeCell ref="G1428:H1428"/>
    <mergeCell ref="I1428:J1428"/>
    <mergeCell ref="G1429:J1429"/>
    <mergeCell ref="B1426:C1426"/>
    <mergeCell ref="D1426:E1426"/>
    <mergeCell ref="G1426:H1426"/>
    <mergeCell ref="I1426:J1426"/>
    <mergeCell ref="B1427:C1427"/>
    <mergeCell ref="D1427:E1427"/>
    <mergeCell ref="G1427:H1427"/>
    <mergeCell ref="I1427:J1427"/>
    <mergeCell ref="A1424:C1424"/>
    <mergeCell ref="D1424:E1424"/>
    <mergeCell ref="G1424:H1424"/>
    <mergeCell ref="I1424:J1424"/>
    <mergeCell ref="B1425:C1425"/>
    <mergeCell ref="D1425:E1425"/>
    <mergeCell ref="G1425:H1425"/>
    <mergeCell ref="I1425:J1425"/>
    <mergeCell ref="B1422:C1422"/>
    <mergeCell ref="D1422:E1422"/>
    <mergeCell ref="G1422:H1422"/>
    <mergeCell ref="I1422:J1422"/>
    <mergeCell ref="G1423:J1423"/>
    <mergeCell ref="B1420:C1420"/>
    <mergeCell ref="D1420:E1420"/>
    <mergeCell ref="G1420:H1420"/>
    <mergeCell ref="I1420:J1420"/>
    <mergeCell ref="B1421:C1421"/>
    <mergeCell ref="D1421:E1421"/>
    <mergeCell ref="G1421:H1421"/>
    <mergeCell ref="I1421:J1421"/>
    <mergeCell ref="B1418:C1418"/>
    <mergeCell ref="D1418:E1418"/>
    <mergeCell ref="G1418:H1418"/>
    <mergeCell ref="I1418:J1418"/>
    <mergeCell ref="B1419:C1419"/>
    <mergeCell ref="D1419:E1419"/>
    <mergeCell ref="G1419:H1419"/>
    <mergeCell ref="I1419:J1419"/>
    <mergeCell ref="G1416:J1416"/>
    <mergeCell ref="A1417:C1417"/>
    <mergeCell ref="D1417:E1417"/>
    <mergeCell ref="G1417:H1417"/>
    <mergeCell ref="I1417:J1417"/>
    <mergeCell ref="B1414:C1414"/>
    <mergeCell ref="D1414:E1414"/>
    <mergeCell ref="G1414:H1414"/>
    <mergeCell ref="I1414:J1414"/>
    <mergeCell ref="B1415:C1415"/>
    <mergeCell ref="D1415:E1415"/>
    <mergeCell ref="G1415:H1415"/>
    <mergeCell ref="I1415:J1415"/>
    <mergeCell ref="B1412:C1412"/>
    <mergeCell ref="D1412:E1412"/>
    <mergeCell ref="G1412:H1412"/>
    <mergeCell ref="I1412:J1412"/>
    <mergeCell ref="B1413:C1413"/>
    <mergeCell ref="D1413:E1413"/>
    <mergeCell ref="G1413:H1413"/>
    <mergeCell ref="I1413:J1413"/>
    <mergeCell ref="G1407:J1407"/>
    <mergeCell ref="G1408:J1408"/>
    <mergeCell ref="G1409:K1409"/>
    <mergeCell ref="A1410:K1410"/>
    <mergeCell ref="A1411:C1411"/>
    <mergeCell ref="D1411:E1411"/>
    <mergeCell ref="G1411:H1411"/>
    <mergeCell ref="I1411:J1411"/>
    <mergeCell ref="A1405:C1405"/>
    <mergeCell ref="D1405:E1405"/>
    <mergeCell ref="G1405:H1405"/>
    <mergeCell ref="I1405:J1405"/>
    <mergeCell ref="B1406:C1406"/>
    <mergeCell ref="D1406:E1406"/>
    <mergeCell ref="G1406:H1406"/>
    <mergeCell ref="I1406:J1406"/>
    <mergeCell ref="B1403:C1403"/>
    <mergeCell ref="D1403:E1403"/>
    <mergeCell ref="G1403:H1403"/>
    <mergeCell ref="I1403:J1403"/>
    <mergeCell ref="G1404:J1404"/>
    <mergeCell ref="G1401:J1401"/>
    <mergeCell ref="A1402:C1402"/>
    <mergeCell ref="D1402:E1402"/>
    <mergeCell ref="G1402:H1402"/>
    <mergeCell ref="I1402:J1402"/>
    <mergeCell ref="B1399:C1399"/>
    <mergeCell ref="D1399:E1399"/>
    <mergeCell ref="G1399:H1399"/>
    <mergeCell ref="I1399:J1399"/>
    <mergeCell ref="B1400:C1400"/>
    <mergeCell ref="D1400:E1400"/>
    <mergeCell ref="G1400:H1400"/>
    <mergeCell ref="I1400:J1400"/>
    <mergeCell ref="B1397:C1397"/>
    <mergeCell ref="D1397:E1397"/>
    <mergeCell ref="G1397:H1397"/>
    <mergeCell ref="I1397:J1397"/>
    <mergeCell ref="B1398:C1398"/>
    <mergeCell ref="D1398:E1398"/>
    <mergeCell ref="G1398:H1398"/>
    <mergeCell ref="I1398:J1398"/>
    <mergeCell ref="B1395:C1395"/>
    <mergeCell ref="D1395:E1395"/>
    <mergeCell ref="G1395:H1395"/>
    <mergeCell ref="I1395:J1395"/>
    <mergeCell ref="B1396:C1396"/>
    <mergeCell ref="D1396:E1396"/>
    <mergeCell ref="G1396:H1396"/>
    <mergeCell ref="I1396:J1396"/>
    <mergeCell ref="G1390:J1390"/>
    <mergeCell ref="G1391:J1391"/>
    <mergeCell ref="G1392:K1392"/>
    <mergeCell ref="A1393:K1393"/>
    <mergeCell ref="A1394:C1394"/>
    <mergeCell ref="D1394:E1394"/>
    <mergeCell ref="G1394:H1394"/>
    <mergeCell ref="I1394:J1394"/>
    <mergeCell ref="A1388:C1388"/>
    <mergeCell ref="D1388:E1388"/>
    <mergeCell ref="G1388:H1388"/>
    <mergeCell ref="I1388:J1388"/>
    <mergeCell ref="B1389:C1389"/>
    <mergeCell ref="D1389:E1389"/>
    <mergeCell ref="G1389:H1389"/>
    <mergeCell ref="I1389:J1389"/>
    <mergeCell ref="B1386:C1386"/>
    <mergeCell ref="D1386:E1386"/>
    <mergeCell ref="G1386:H1386"/>
    <mergeCell ref="I1386:J1386"/>
    <mergeCell ref="G1387:J1387"/>
    <mergeCell ref="G1384:J1384"/>
    <mergeCell ref="A1385:C1385"/>
    <mergeCell ref="D1385:E1385"/>
    <mergeCell ref="G1385:H1385"/>
    <mergeCell ref="I1385:J1385"/>
    <mergeCell ref="B1382:C1382"/>
    <mergeCell ref="D1382:E1382"/>
    <mergeCell ref="G1382:H1382"/>
    <mergeCell ref="I1382:J1382"/>
    <mergeCell ref="B1383:C1383"/>
    <mergeCell ref="D1383:E1383"/>
    <mergeCell ref="G1383:H1383"/>
    <mergeCell ref="I1383:J1383"/>
    <mergeCell ref="B1380:C1380"/>
    <mergeCell ref="D1380:E1380"/>
    <mergeCell ref="G1380:H1380"/>
    <mergeCell ref="I1380:J1380"/>
    <mergeCell ref="B1381:C1381"/>
    <mergeCell ref="D1381:E1381"/>
    <mergeCell ref="G1381:H1381"/>
    <mergeCell ref="I1381:J1381"/>
    <mergeCell ref="B1378:C1378"/>
    <mergeCell ref="D1378:E1378"/>
    <mergeCell ref="G1378:H1378"/>
    <mergeCell ref="I1378:J1378"/>
    <mergeCell ref="B1379:C1379"/>
    <mergeCell ref="D1379:E1379"/>
    <mergeCell ref="G1379:H1379"/>
    <mergeCell ref="I1379:J1379"/>
    <mergeCell ref="G1373:J1373"/>
    <mergeCell ref="G1374:J1374"/>
    <mergeCell ref="G1375:K1375"/>
    <mergeCell ref="A1376:K1376"/>
    <mergeCell ref="A1377:C1377"/>
    <mergeCell ref="D1377:E1377"/>
    <mergeCell ref="G1377:H1377"/>
    <mergeCell ref="I1377:J1377"/>
    <mergeCell ref="A1371:C1371"/>
    <mergeCell ref="D1371:E1371"/>
    <mergeCell ref="G1371:H1371"/>
    <mergeCell ref="I1371:J1371"/>
    <mergeCell ref="B1372:C1372"/>
    <mergeCell ref="D1372:E1372"/>
    <mergeCell ref="G1372:H1372"/>
    <mergeCell ref="I1372:J1372"/>
    <mergeCell ref="B1369:C1369"/>
    <mergeCell ref="D1369:E1369"/>
    <mergeCell ref="G1369:H1369"/>
    <mergeCell ref="I1369:J1369"/>
    <mergeCell ref="G1370:J1370"/>
    <mergeCell ref="G1367:J1367"/>
    <mergeCell ref="A1368:C1368"/>
    <mergeCell ref="D1368:E1368"/>
    <mergeCell ref="G1368:H1368"/>
    <mergeCell ref="I1368:J1368"/>
    <mergeCell ref="B1365:C1365"/>
    <mergeCell ref="D1365:E1365"/>
    <mergeCell ref="G1365:H1365"/>
    <mergeCell ref="I1365:J1365"/>
    <mergeCell ref="B1366:C1366"/>
    <mergeCell ref="D1366:E1366"/>
    <mergeCell ref="G1366:H1366"/>
    <mergeCell ref="I1366:J1366"/>
    <mergeCell ref="B1363:C1363"/>
    <mergeCell ref="D1363:E1363"/>
    <mergeCell ref="G1363:H1363"/>
    <mergeCell ref="I1363:J1363"/>
    <mergeCell ref="B1364:C1364"/>
    <mergeCell ref="D1364:E1364"/>
    <mergeCell ref="G1364:H1364"/>
    <mergeCell ref="I1364:J1364"/>
    <mergeCell ref="B1361:C1361"/>
    <mergeCell ref="D1361:E1361"/>
    <mergeCell ref="G1361:H1361"/>
    <mergeCell ref="I1361:J1361"/>
    <mergeCell ref="B1362:C1362"/>
    <mergeCell ref="D1362:E1362"/>
    <mergeCell ref="G1362:H1362"/>
    <mergeCell ref="I1362:J1362"/>
    <mergeCell ref="G1356:J1356"/>
    <mergeCell ref="G1357:J1357"/>
    <mergeCell ref="G1358:K1358"/>
    <mergeCell ref="A1359:K1359"/>
    <mergeCell ref="A1360:C1360"/>
    <mergeCell ref="D1360:E1360"/>
    <mergeCell ref="G1360:H1360"/>
    <mergeCell ref="I1360:J1360"/>
    <mergeCell ref="A1354:C1354"/>
    <mergeCell ref="D1354:E1354"/>
    <mergeCell ref="G1354:H1354"/>
    <mergeCell ref="I1354:J1354"/>
    <mergeCell ref="B1355:C1355"/>
    <mergeCell ref="D1355:E1355"/>
    <mergeCell ref="G1355:H1355"/>
    <mergeCell ref="I1355:J1355"/>
    <mergeCell ref="B1352:C1352"/>
    <mergeCell ref="D1352:E1352"/>
    <mergeCell ref="G1352:H1352"/>
    <mergeCell ref="I1352:J1352"/>
    <mergeCell ref="G1353:J1353"/>
    <mergeCell ref="G1350:J1350"/>
    <mergeCell ref="A1351:C1351"/>
    <mergeCell ref="D1351:E1351"/>
    <mergeCell ref="G1351:H1351"/>
    <mergeCell ref="I1351:J1351"/>
    <mergeCell ref="B1348:C1348"/>
    <mergeCell ref="D1348:E1348"/>
    <mergeCell ref="G1348:H1348"/>
    <mergeCell ref="I1348:J1348"/>
    <mergeCell ref="B1349:C1349"/>
    <mergeCell ref="D1349:E1349"/>
    <mergeCell ref="G1349:H1349"/>
    <mergeCell ref="I1349:J1349"/>
    <mergeCell ref="B1346:C1346"/>
    <mergeCell ref="D1346:E1346"/>
    <mergeCell ref="G1346:H1346"/>
    <mergeCell ref="I1346:J1346"/>
    <mergeCell ref="B1347:C1347"/>
    <mergeCell ref="D1347:E1347"/>
    <mergeCell ref="G1347:H1347"/>
    <mergeCell ref="I1347:J1347"/>
    <mergeCell ref="B1344:C1344"/>
    <mergeCell ref="D1344:E1344"/>
    <mergeCell ref="G1344:H1344"/>
    <mergeCell ref="I1344:J1344"/>
    <mergeCell ref="B1345:C1345"/>
    <mergeCell ref="D1345:E1345"/>
    <mergeCell ref="G1345:H1345"/>
    <mergeCell ref="I1345:J1345"/>
    <mergeCell ref="G1339:J1339"/>
    <mergeCell ref="G1340:J1340"/>
    <mergeCell ref="G1341:K1341"/>
    <mergeCell ref="A1342:K1342"/>
    <mergeCell ref="A1343:C1343"/>
    <mergeCell ref="D1343:E1343"/>
    <mergeCell ref="G1343:H1343"/>
    <mergeCell ref="I1343:J1343"/>
    <mergeCell ref="A1337:C1337"/>
    <mergeCell ref="D1337:E1337"/>
    <mergeCell ref="G1337:H1337"/>
    <mergeCell ref="I1337:J1337"/>
    <mergeCell ref="B1338:C1338"/>
    <mergeCell ref="D1338:E1338"/>
    <mergeCell ref="G1338:H1338"/>
    <mergeCell ref="I1338:J1338"/>
    <mergeCell ref="B1335:C1335"/>
    <mergeCell ref="D1335:E1335"/>
    <mergeCell ref="G1335:H1335"/>
    <mergeCell ref="I1335:J1335"/>
    <mergeCell ref="G1336:J1336"/>
    <mergeCell ref="G1333:J1333"/>
    <mergeCell ref="A1334:C1334"/>
    <mergeCell ref="D1334:E1334"/>
    <mergeCell ref="G1334:H1334"/>
    <mergeCell ref="I1334:J1334"/>
    <mergeCell ref="B1331:C1331"/>
    <mergeCell ref="D1331:E1331"/>
    <mergeCell ref="G1331:H1331"/>
    <mergeCell ref="I1331:J1331"/>
    <mergeCell ref="B1332:C1332"/>
    <mergeCell ref="D1332:E1332"/>
    <mergeCell ref="G1332:H1332"/>
    <mergeCell ref="I1332:J1332"/>
    <mergeCell ref="B1329:C1329"/>
    <mergeCell ref="D1329:E1329"/>
    <mergeCell ref="G1329:H1329"/>
    <mergeCell ref="I1329:J1329"/>
    <mergeCell ref="B1330:C1330"/>
    <mergeCell ref="D1330:E1330"/>
    <mergeCell ref="G1330:H1330"/>
    <mergeCell ref="I1330:J1330"/>
    <mergeCell ref="B1327:C1327"/>
    <mergeCell ref="D1327:E1327"/>
    <mergeCell ref="G1327:H1327"/>
    <mergeCell ref="I1327:J1327"/>
    <mergeCell ref="B1328:C1328"/>
    <mergeCell ref="D1328:E1328"/>
    <mergeCell ref="G1328:H1328"/>
    <mergeCell ref="I1328:J1328"/>
    <mergeCell ref="G1322:J1322"/>
    <mergeCell ref="G1323:J1323"/>
    <mergeCell ref="G1324:K1324"/>
    <mergeCell ref="A1325:K1325"/>
    <mergeCell ref="A1326:C1326"/>
    <mergeCell ref="D1326:E1326"/>
    <mergeCell ref="G1326:H1326"/>
    <mergeCell ref="I1326:J1326"/>
    <mergeCell ref="A1320:C1320"/>
    <mergeCell ref="D1320:E1320"/>
    <mergeCell ref="G1320:H1320"/>
    <mergeCell ref="I1320:J1320"/>
    <mergeCell ref="B1321:C1321"/>
    <mergeCell ref="D1321:E1321"/>
    <mergeCell ref="G1321:H1321"/>
    <mergeCell ref="I1321:J1321"/>
    <mergeCell ref="B1318:C1318"/>
    <mergeCell ref="D1318:E1318"/>
    <mergeCell ref="G1318:H1318"/>
    <mergeCell ref="I1318:J1318"/>
    <mergeCell ref="G1319:J1319"/>
    <mergeCell ref="G1316:J1316"/>
    <mergeCell ref="A1317:C1317"/>
    <mergeCell ref="D1317:E1317"/>
    <mergeCell ref="G1317:H1317"/>
    <mergeCell ref="I1317:J1317"/>
    <mergeCell ref="B1314:C1314"/>
    <mergeCell ref="D1314:E1314"/>
    <mergeCell ref="G1314:H1314"/>
    <mergeCell ref="I1314:J1314"/>
    <mergeCell ref="B1315:C1315"/>
    <mergeCell ref="D1315:E1315"/>
    <mergeCell ref="G1315:H1315"/>
    <mergeCell ref="I1315:J1315"/>
    <mergeCell ref="B1312:C1312"/>
    <mergeCell ref="D1312:E1312"/>
    <mergeCell ref="G1312:H1312"/>
    <mergeCell ref="I1312:J1312"/>
    <mergeCell ref="B1313:C1313"/>
    <mergeCell ref="D1313:E1313"/>
    <mergeCell ref="G1313:H1313"/>
    <mergeCell ref="I1313:J1313"/>
    <mergeCell ref="B1310:C1310"/>
    <mergeCell ref="D1310:E1310"/>
    <mergeCell ref="G1310:H1310"/>
    <mergeCell ref="I1310:J1310"/>
    <mergeCell ref="B1311:C1311"/>
    <mergeCell ref="D1311:E1311"/>
    <mergeCell ref="G1311:H1311"/>
    <mergeCell ref="I1311:J1311"/>
    <mergeCell ref="G1305:J1305"/>
    <mergeCell ref="G1306:J1306"/>
    <mergeCell ref="G1307:K1307"/>
    <mergeCell ref="A1308:K1308"/>
    <mergeCell ref="A1309:C1309"/>
    <mergeCell ref="D1309:E1309"/>
    <mergeCell ref="G1309:H1309"/>
    <mergeCell ref="I1309:J1309"/>
    <mergeCell ref="A1303:C1303"/>
    <mergeCell ref="D1303:E1303"/>
    <mergeCell ref="G1303:H1303"/>
    <mergeCell ref="I1303:J1303"/>
    <mergeCell ref="B1304:C1304"/>
    <mergeCell ref="D1304:E1304"/>
    <mergeCell ref="G1304:H1304"/>
    <mergeCell ref="I1304:J1304"/>
    <mergeCell ref="B1301:C1301"/>
    <mergeCell ref="D1301:E1301"/>
    <mergeCell ref="G1301:H1301"/>
    <mergeCell ref="I1301:J1301"/>
    <mergeCell ref="G1302:J1302"/>
    <mergeCell ref="G1299:J1299"/>
    <mergeCell ref="A1300:C1300"/>
    <mergeCell ref="D1300:E1300"/>
    <mergeCell ref="G1300:H1300"/>
    <mergeCell ref="I1300:J1300"/>
    <mergeCell ref="B1297:C1297"/>
    <mergeCell ref="D1297:E1297"/>
    <mergeCell ref="G1297:H1297"/>
    <mergeCell ref="I1297:J1297"/>
    <mergeCell ref="B1298:C1298"/>
    <mergeCell ref="D1298:E1298"/>
    <mergeCell ref="G1298:H1298"/>
    <mergeCell ref="I1298:J1298"/>
    <mergeCell ref="B1295:C1295"/>
    <mergeCell ref="D1295:E1295"/>
    <mergeCell ref="G1295:H1295"/>
    <mergeCell ref="I1295:J1295"/>
    <mergeCell ref="B1296:C1296"/>
    <mergeCell ref="D1296:E1296"/>
    <mergeCell ref="G1296:H1296"/>
    <mergeCell ref="I1296:J1296"/>
    <mergeCell ref="B1293:C1293"/>
    <mergeCell ref="D1293:E1293"/>
    <mergeCell ref="G1293:H1293"/>
    <mergeCell ref="I1293:J1293"/>
    <mergeCell ref="B1294:C1294"/>
    <mergeCell ref="D1294:E1294"/>
    <mergeCell ref="G1294:H1294"/>
    <mergeCell ref="I1294:J1294"/>
    <mergeCell ref="G1288:J1288"/>
    <mergeCell ref="G1289:J1289"/>
    <mergeCell ref="G1290:K1290"/>
    <mergeCell ref="A1291:K1291"/>
    <mergeCell ref="A1292:C1292"/>
    <mergeCell ref="D1292:E1292"/>
    <mergeCell ref="G1292:H1292"/>
    <mergeCell ref="I1292:J1292"/>
    <mergeCell ref="A1286:C1286"/>
    <mergeCell ref="D1286:E1286"/>
    <mergeCell ref="G1286:H1286"/>
    <mergeCell ref="I1286:J1286"/>
    <mergeCell ref="B1287:C1287"/>
    <mergeCell ref="D1287:E1287"/>
    <mergeCell ref="G1287:H1287"/>
    <mergeCell ref="I1287:J1287"/>
    <mergeCell ref="B1284:C1284"/>
    <mergeCell ref="D1284:E1284"/>
    <mergeCell ref="G1284:H1284"/>
    <mergeCell ref="I1284:J1284"/>
    <mergeCell ref="G1285:J1285"/>
    <mergeCell ref="G1282:J1282"/>
    <mergeCell ref="A1283:C1283"/>
    <mergeCell ref="D1283:E1283"/>
    <mergeCell ref="G1283:H1283"/>
    <mergeCell ref="I1283:J1283"/>
    <mergeCell ref="B1280:C1280"/>
    <mergeCell ref="D1280:E1280"/>
    <mergeCell ref="G1280:H1280"/>
    <mergeCell ref="I1280:J1280"/>
    <mergeCell ref="B1281:C1281"/>
    <mergeCell ref="D1281:E1281"/>
    <mergeCell ref="G1281:H1281"/>
    <mergeCell ref="I1281:J1281"/>
    <mergeCell ref="B1278:C1278"/>
    <mergeCell ref="D1278:E1278"/>
    <mergeCell ref="G1278:H1278"/>
    <mergeCell ref="I1278:J1278"/>
    <mergeCell ref="B1279:C1279"/>
    <mergeCell ref="D1279:E1279"/>
    <mergeCell ref="G1279:H1279"/>
    <mergeCell ref="I1279:J1279"/>
    <mergeCell ref="B1276:C1276"/>
    <mergeCell ref="D1276:E1276"/>
    <mergeCell ref="G1276:H1276"/>
    <mergeCell ref="I1276:J1276"/>
    <mergeCell ref="B1277:C1277"/>
    <mergeCell ref="D1277:E1277"/>
    <mergeCell ref="G1277:H1277"/>
    <mergeCell ref="I1277:J1277"/>
    <mergeCell ref="G1271:J1271"/>
    <mergeCell ref="G1272:J1272"/>
    <mergeCell ref="G1273:K1273"/>
    <mergeCell ref="A1274:K1274"/>
    <mergeCell ref="A1275:C1275"/>
    <mergeCell ref="D1275:E1275"/>
    <mergeCell ref="G1275:H1275"/>
    <mergeCell ref="I1275:J1275"/>
    <mergeCell ref="A1269:C1269"/>
    <mergeCell ref="D1269:E1269"/>
    <mergeCell ref="G1269:H1269"/>
    <mergeCell ref="I1269:J1269"/>
    <mergeCell ref="B1270:C1270"/>
    <mergeCell ref="D1270:E1270"/>
    <mergeCell ref="G1270:H1270"/>
    <mergeCell ref="I1270:J1270"/>
    <mergeCell ref="B1267:C1267"/>
    <mergeCell ref="D1267:E1267"/>
    <mergeCell ref="G1267:H1267"/>
    <mergeCell ref="I1267:J1267"/>
    <mergeCell ref="G1268:J1268"/>
    <mergeCell ref="G1265:J1265"/>
    <mergeCell ref="A1266:C1266"/>
    <mergeCell ref="D1266:E1266"/>
    <mergeCell ref="G1266:H1266"/>
    <mergeCell ref="I1266:J1266"/>
    <mergeCell ref="B1263:C1263"/>
    <mergeCell ref="D1263:E1263"/>
    <mergeCell ref="G1263:H1263"/>
    <mergeCell ref="I1263:J1263"/>
    <mergeCell ref="B1264:C1264"/>
    <mergeCell ref="D1264:E1264"/>
    <mergeCell ref="G1264:H1264"/>
    <mergeCell ref="I1264:J1264"/>
    <mergeCell ref="B1261:C1261"/>
    <mergeCell ref="D1261:E1261"/>
    <mergeCell ref="G1261:H1261"/>
    <mergeCell ref="I1261:J1261"/>
    <mergeCell ref="B1262:C1262"/>
    <mergeCell ref="D1262:E1262"/>
    <mergeCell ref="G1262:H1262"/>
    <mergeCell ref="I1262:J1262"/>
    <mergeCell ref="B1259:C1259"/>
    <mergeCell ref="D1259:E1259"/>
    <mergeCell ref="G1259:H1259"/>
    <mergeCell ref="I1259:J1259"/>
    <mergeCell ref="B1260:C1260"/>
    <mergeCell ref="D1260:E1260"/>
    <mergeCell ref="G1260:H1260"/>
    <mergeCell ref="I1260:J1260"/>
    <mergeCell ref="G1254:J1254"/>
    <mergeCell ref="G1255:J1255"/>
    <mergeCell ref="G1256:K1256"/>
    <mergeCell ref="A1257:K1257"/>
    <mergeCell ref="A1258:C1258"/>
    <mergeCell ref="D1258:E1258"/>
    <mergeCell ref="G1258:H1258"/>
    <mergeCell ref="I1258:J1258"/>
    <mergeCell ref="A1252:C1252"/>
    <mergeCell ref="D1252:E1252"/>
    <mergeCell ref="G1252:H1252"/>
    <mergeCell ref="I1252:J1252"/>
    <mergeCell ref="B1253:C1253"/>
    <mergeCell ref="D1253:E1253"/>
    <mergeCell ref="G1253:H1253"/>
    <mergeCell ref="I1253:J1253"/>
    <mergeCell ref="B1250:C1250"/>
    <mergeCell ref="D1250:E1250"/>
    <mergeCell ref="G1250:H1250"/>
    <mergeCell ref="I1250:J1250"/>
    <mergeCell ref="G1251:J1251"/>
    <mergeCell ref="G1248:J1248"/>
    <mergeCell ref="A1249:C1249"/>
    <mergeCell ref="D1249:E1249"/>
    <mergeCell ref="G1249:H1249"/>
    <mergeCell ref="I1249:J1249"/>
    <mergeCell ref="B1246:C1246"/>
    <mergeCell ref="D1246:E1246"/>
    <mergeCell ref="G1246:H1246"/>
    <mergeCell ref="I1246:J1246"/>
    <mergeCell ref="B1247:C1247"/>
    <mergeCell ref="D1247:E1247"/>
    <mergeCell ref="G1247:H1247"/>
    <mergeCell ref="I1247:J1247"/>
    <mergeCell ref="B1244:C1244"/>
    <mergeCell ref="D1244:E1244"/>
    <mergeCell ref="G1244:H1244"/>
    <mergeCell ref="I1244:J1244"/>
    <mergeCell ref="B1245:C1245"/>
    <mergeCell ref="D1245:E1245"/>
    <mergeCell ref="G1245:H1245"/>
    <mergeCell ref="I1245:J1245"/>
    <mergeCell ref="B1242:C1242"/>
    <mergeCell ref="D1242:E1242"/>
    <mergeCell ref="G1242:H1242"/>
    <mergeCell ref="I1242:J1242"/>
    <mergeCell ref="B1243:C1243"/>
    <mergeCell ref="D1243:E1243"/>
    <mergeCell ref="G1243:H1243"/>
    <mergeCell ref="I1243:J1243"/>
    <mergeCell ref="G1238:J1238"/>
    <mergeCell ref="G1239:K1239"/>
    <mergeCell ref="A1240:K1240"/>
    <mergeCell ref="A1241:C1241"/>
    <mergeCell ref="D1241:E1241"/>
    <mergeCell ref="G1241:H1241"/>
    <mergeCell ref="I1241:J1241"/>
    <mergeCell ref="B1236:C1236"/>
    <mergeCell ref="D1236:E1236"/>
    <mergeCell ref="G1236:H1236"/>
    <mergeCell ref="I1236:J1236"/>
    <mergeCell ref="G1237:J1237"/>
    <mergeCell ref="G1232:J1232"/>
    <mergeCell ref="G1233:K1233"/>
    <mergeCell ref="A1234:K1234"/>
    <mergeCell ref="A1235:C1235"/>
    <mergeCell ref="D1235:E1235"/>
    <mergeCell ref="G1235:H1235"/>
    <mergeCell ref="I1235:J1235"/>
    <mergeCell ref="B1230:C1230"/>
    <mergeCell ref="D1230:E1230"/>
    <mergeCell ref="G1230:H1230"/>
    <mergeCell ref="I1230:J1230"/>
    <mergeCell ref="G1231:J1231"/>
    <mergeCell ref="G1226:J1226"/>
    <mergeCell ref="G1227:K1227"/>
    <mergeCell ref="A1228:K1228"/>
    <mergeCell ref="A1229:C1229"/>
    <mergeCell ref="D1229:E1229"/>
    <mergeCell ref="G1229:H1229"/>
    <mergeCell ref="I1229:J1229"/>
    <mergeCell ref="B1224:C1224"/>
    <mergeCell ref="D1224:E1224"/>
    <mergeCell ref="G1224:H1224"/>
    <mergeCell ref="I1224:J1224"/>
    <mergeCell ref="G1225:J1225"/>
    <mergeCell ref="G1220:J1220"/>
    <mergeCell ref="G1221:K1221"/>
    <mergeCell ref="A1222:K1222"/>
    <mergeCell ref="A1223:C1223"/>
    <mergeCell ref="D1223:E1223"/>
    <mergeCell ref="G1223:H1223"/>
    <mergeCell ref="I1223:J1223"/>
    <mergeCell ref="B1218:C1218"/>
    <mergeCell ref="D1218:E1218"/>
    <mergeCell ref="G1218:H1218"/>
    <mergeCell ref="I1218:J1218"/>
    <mergeCell ref="G1219:J1219"/>
    <mergeCell ref="G1214:J1214"/>
    <mergeCell ref="G1215:K1215"/>
    <mergeCell ref="A1216:K1216"/>
    <mergeCell ref="A1217:C1217"/>
    <mergeCell ref="D1217:E1217"/>
    <mergeCell ref="G1217:H1217"/>
    <mergeCell ref="I1217:J1217"/>
    <mergeCell ref="B1212:C1212"/>
    <mergeCell ref="D1212:E1212"/>
    <mergeCell ref="G1212:H1212"/>
    <mergeCell ref="I1212:J1212"/>
    <mergeCell ref="G1213:J1213"/>
    <mergeCell ref="B1210:C1210"/>
    <mergeCell ref="D1210:E1210"/>
    <mergeCell ref="G1210:H1210"/>
    <mergeCell ref="I1210:J1210"/>
    <mergeCell ref="B1211:C1211"/>
    <mergeCell ref="D1211:E1211"/>
    <mergeCell ref="G1211:H1211"/>
    <mergeCell ref="I1211:J1211"/>
    <mergeCell ref="A1208:C1208"/>
    <mergeCell ref="D1208:E1208"/>
    <mergeCell ref="G1208:H1208"/>
    <mergeCell ref="I1208:J1208"/>
    <mergeCell ref="B1209:C1209"/>
    <mergeCell ref="D1209:E1209"/>
    <mergeCell ref="G1209:H1209"/>
    <mergeCell ref="I1209:J1209"/>
    <mergeCell ref="B1206:C1206"/>
    <mergeCell ref="D1206:E1206"/>
    <mergeCell ref="G1206:H1206"/>
    <mergeCell ref="I1206:J1206"/>
    <mergeCell ref="G1207:J1207"/>
    <mergeCell ref="G1202:J1202"/>
    <mergeCell ref="G1203:K1203"/>
    <mergeCell ref="A1204:K1204"/>
    <mergeCell ref="A1205:C1205"/>
    <mergeCell ref="D1205:E1205"/>
    <mergeCell ref="G1205:H1205"/>
    <mergeCell ref="I1205:J1205"/>
    <mergeCell ref="B1200:C1200"/>
    <mergeCell ref="D1200:E1200"/>
    <mergeCell ref="G1200:H1200"/>
    <mergeCell ref="I1200:J1200"/>
    <mergeCell ref="G1201:J1201"/>
    <mergeCell ref="A1198:C1198"/>
    <mergeCell ref="D1198:E1198"/>
    <mergeCell ref="G1198:H1198"/>
    <mergeCell ref="I1198:J1198"/>
    <mergeCell ref="B1199:C1199"/>
    <mergeCell ref="D1199:E1199"/>
    <mergeCell ref="G1199:H1199"/>
    <mergeCell ref="I1199:J1199"/>
    <mergeCell ref="B1196:C1196"/>
    <mergeCell ref="D1196:E1196"/>
    <mergeCell ref="G1196:H1196"/>
    <mergeCell ref="I1196:J1196"/>
    <mergeCell ref="G1197:J1197"/>
    <mergeCell ref="G1192:J1192"/>
    <mergeCell ref="G1193:K1193"/>
    <mergeCell ref="A1194:K1194"/>
    <mergeCell ref="A1195:C1195"/>
    <mergeCell ref="D1195:E1195"/>
    <mergeCell ref="G1195:H1195"/>
    <mergeCell ref="I1195:J1195"/>
    <mergeCell ref="B1190:C1190"/>
    <mergeCell ref="D1190:E1190"/>
    <mergeCell ref="G1190:H1190"/>
    <mergeCell ref="I1190:J1190"/>
    <mergeCell ref="G1191:J1191"/>
    <mergeCell ref="B1188:C1188"/>
    <mergeCell ref="D1188:E1188"/>
    <mergeCell ref="G1188:H1188"/>
    <mergeCell ref="I1188:J1188"/>
    <mergeCell ref="B1189:C1189"/>
    <mergeCell ref="D1189:E1189"/>
    <mergeCell ref="G1189:H1189"/>
    <mergeCell ref="I1189:J1189"/>
    <mergeCell ref="G1186:J1186"/>
    <mergeCell ref="A1187:C1187"/>
    <mergeCell ref="D1187:E1187"/>
    <mergeCell ref="G1187:H1187"/>
    <mergeCell ref="I1187:J1187"/>
    <mergeCell ref="B1184:C1184"/>
    <mergeCell ref="D1184:E1184"/>
    <mergeCell ref="G1184:H1184"/>
    <mergeCell ref="I1184:J1184"/>
    <mergeCell ref="B1185:C1185"/>
    <mergeCell ref="D1185:E1185"/>
    <mergeCell ref="G1185:H1185"/>
    <mergeCell ref="I1185:J1185"/>
    <mergeCell ref="G1180:J1180"/>
    <mergeCell ref="G1181:K1181"/>
    <mergeCell ref="A1182:K1182"/>
    <mergeCell ref="A1183:C1183"/>
    <mergeCell ref="D1183:E1183"/>
    <mergeCell ref="G1183:H1183"/>
    <mergeCell ref="I1183:J1183"/>
    <mergeCell ref="B1178:C1178"/>
    <mergeCell ref="D1178:E1178"/>
    <mergeCell ref="G1178:H1178"/>
    <mergeCell ref="I1178:J1178"/>
    <mergeCell ref="G1179:J1179"/>
    <mergeCell ref="G1174:J1174"/>
    <mergeCell ref="G1175:K1175"/>
    <mergeCell ref="A1176:K1176"/>
    <mergeCell ref="A1177:C1177"/>
    <mergeCell ref="D1177:E1177"/>
    <mergeCell ref="G1177:H1177"/>
    <mergeCell ref="I1177:J1177"/>
    <mergeCell ref="B1172:C1172"/>
    <mergeCell ref="D1172:E1172"/>
    <mergeCell ref="G1172:H1172"/>
    <mergeCell ref="I1172:J1172"/>
    <mergeCell ref="G1173:J1173"/>
    <mergeCell ref="G1168:J1168"/>
    <mergeCell ref="G1169:K1169"/>
    <mergeCell ref="A1170:K1170"/>
    <mergeCell ref="A1171:C1171"/>
    <mergeCell ref="D1171:E1171"/>
    <mergeCell ref="G1171:H1171"/>
    <mergeCell ref="I1171:J1171"/>
    <mergeCell ref="B1166:C1166"/>
    <mergeCell ref="D1166:E1166"/>
    <mergeCell ref="G1166:H1166"/>
    <mergeCell ref="I1166:J1166"/>
    <mergeCell ref="G1167:J1167"/>
    <mergeCell ref="G1162:J1162"/>
    <mergeCell ref="G1163:K1163"/>
    <mergeCell ref="A1164:K1164"/>
    <mergeCell ref="A1165:C1165"/>
    <mergeCell ref="D1165:E1165"/>
    <mergeCell ref="G1165:H1165"/>
    <mergeCell ref="I1165:J1165"/>
    <mergeCell ref="B1160:C1160"/>
    <mergeCell ref="D1160:E1160"/>
    <mergeCell ref="G1160:H1160"/>
    <mergeCell ref="I1160:J1160"/>
    <mergeCell ref="G1161:J1161"/>
    <mergeCell ref="G1155:J1155"/>
    <mergeCell ref="G1156:J1156"/>
    <mergeCell ref="G1157:K1157"/>
    <mergeCell ref="A1158:K1158"/>
    <mergeCell ref="A1159:C1159"/>
    <mergeCell ref="D1159:E1159"/>
    <mergeCell ref="G1159:H1159"/>
    <mergeCell ref="I1159:J1159"/>
    <mergeCell ref="B1153:C1153"/>
    <mergeCell ref="D1153:E1153"/>
    <mergeCell ref="G1153:H1153"/>
    <mergeCell ref="I1153:J1153"/>
    <mergeCell ref="B1154:C1154"/>
    <mergeCell ref="D1154:E1154"/>
    <mergeCell ref="G1154:H1154"/>
    <mergeCell ref="I1154:J1154"/>
    <mergeCell ref="B1151:C1151"/>
    <mergeCell ref="D1151:E1151"/>
    <mergeCell ref="G1151:H1151"/>
    <mergeCell ref="I1151:J1151"/>
    <mergeCell ref="B1152:C1152"/>
    <mergeCell ref="D1152:E1152"/>
    <mergeCell ref="G1152:H1152"/>
    <mergeCell ref="I1152:J1152"/>
    <mergeCell ref="G1147:J1147"/>
    <mergeCell ref="G1148:K1148"/>
    <mergeCell ref="A1149:K1149"/>
    <mergeCell ref="A1150:C1150"/>
    <mergeCell ref="D1150:E1150"/>
    <mergeCell ref="G1150:H1150"/>
    <mergeCell ref="I1150:J1150"/>
    <mergeCell ref="B1145:C1145"/>
    <mergeCell ref="D1145:E1145"/>
    <mergeCell ref="G1145:H1145"/>
    <mergeCell ref="I1145:J1145"/>
    <mergeCell ref="G1146:J1146"/>
    <mergeCell ref="G1143:J1143"/>
    <mergeCell ref="A1144:C1144"/>
    <mergeCell ref="D1144:E1144"/>
    <mergeCell ref="G1144:H1144"/>
    <mergeCell ref="I1144:J1144"/>
    <mergeCell ref="B1141:C1141"/>
    <mergeCell ref="D1141:E1141"/>
    <mergeCell ref="G1141:H1141"/>
    <mergeCell ref="I1141:J1141"/>
    <mergeCell ref="B1142:C1142"/>
    <mergeCell ref="D1142:E1142"/>
    <mergeCell ref="G1142:H1142"/>
    <mergeCell ref="I1142:J1142"/>
    <mergeCell ref="G1137:J1137"/>
    <mergeCell ref="G1138:K1138"/>
    <mergeCell ref="A1139:K1139"/>
    <mergeCell ref="A1140:C1140"/>
    <mergeCell ref="D1140:E1140"/>
    <mergeCell ref="G1140:H1140"/>
    <mergeCell ref="I1140:J1140"/>
    <mergeCell ref="B1135:C1135"/>
    <mergeCell ref="D1135:E1135"/>
    <mergeCell ref="G1135:H1135"/>
    <mergeCell ref="I1135:J1135"/>
    <mergeCell ref="G1136:J1136"/>
    <mergeCell ref="G1133:J1133"/>
    <mergeCell ref="A1134:C1134"/>
    <mergeCell ref="D1134:E1134"/>
    <mergeCell ref="G1134:H1134"/>
    <mergeCell ref="I1134:J1134"/>
    <mergeCell ref="B1131:C1131"/>
    <mergeCell ref="D1131:E1131"/>
    <mergeCell ref="G1131:H1131"/>
    <mergeCell ref="I1131:J1131"/>
    <mergeCell ref="B1132:C1132"/>
    <mergeCell ref="D1132:E1132"/>
    <mergeCell ref="G1132:H1132"/>
    <mergeCell ref="I1132:J1132"/>
    <mergeCell ref="G1126:J1126"/>
    <mergeCell ref="G1127:J1127"/>
    <mergeCell ref="G1128:K1128"/>
    <mergeCell ref="A1129:K1129"/>
    <mergeCell ref="A1130:C1130"/>
    <mergeCell ref="D1130:E1130"/>
    <mergeCell ref="G1130:H1130"/>
    <mergeCell ref="I1130:J1130"/>
    <mergeCell ref="B1124:C1124"/>
    <mergeCell ref="D1124:E1124"/>
    <mergeCell ref="G1124:H1124"/>
    <mergeCell ref="I1124:J1124"/>
    <mergeCell ref="B1125:C1125"/>
    <mergeCell ref="D1125:E1125"/>
    <mergeCell ref="G1125:H1125"/>
    <mergeCell ref="I1125:J1125"/>
    <mergeCell ref="G1122:J1122"/>
    <mergeCell ref="A1123:C1123"/>
    <mergeCell ref="D1123:E1123"/>
    <mergeCell ref="G1123:H1123"/>
    <mergeCell ref="I1123:J1123"/>
    <mergeCell ref="B1120:C1120"/>
    <mergeCell ref="D1120:E1120"/>
    <mergeCell ref="G1120:H1120"/>
    <mergeCell ref="I1120:J1120"/>
    <mergeCell ref="B1121:C1121"/>
    <mergeCell ref="D1121:E1121"/>
    <mergeCell ref="G1121:H1121"/>
    <mergeCell ref="I1121:J1121"/>
    <mergeCell ref="B1118:C1118"/>
    <mergeCell ref="D1118:E1118"/>
    <mergeCell ref="G1118:H1118"/>
    <mergeCell ref="I1118:J1118"/>
    <mergeCell ref="B1119:C1119"/>
    <mergeCell ref="D1119:E1119"/>
    <mergeCell ref="G1119:H1119"/>
    <mergeCell ref="I1119:J1119"/>
    <mergeCell ref="G1116:J1116"/>
    <mergeCell ref="A1117:C1117"/>
    <mergeCell ref="D1117:E1117"/>
    <mergeCell ref="G1117:H1117"/>
    <mergeCell ref="I1117:J1117"/>
    <mergeCell ref="B1114:C1114"/>
    <mergeCell ref="D1114:E1114"/>
    <mergeCell ref="G1114:H1114"/>
    <mergeCell ref="I1114:J1114"/>
    <mergeCell ref="B1115:C1115"/>
    <mergeCell ref="D1115:E1115"/>
    <mergeCell ref="G1115:H1115"/>
    <mergeCell ref="I1115:J1115"/>
    <mergeCell ref="A1112:K1112"/>
    <mergeCell ref="A1113:C1113"/>
    <mergeCell ref="D1113:E1113"/>
    <mergeCell ref="G1113:H1113"/>
    <mergeCell ref="I1113:J1113"/>
    <mergeCell ref="K1102:K1103"/>
    <mergeCell ref="G1108:J1108"/>
    <mergeCell ref="G1109:J1109"/>
    <mergeCell ref="G1110:J1110"/>
    <mergeCell ref="G1111:K1111"/>
    <mergeCell ref="G1101:J1101"/>
    <mergeCell ref="A1102:B1103"/>
    <mergeCell ref="C1102:C1103"/>
    <mergeCell ref="D1102:D1103"/>
    <mergeCell ref="E1102:F1102"/>
    <mergeCell ref="G1102:H1102"/>
    <mergeCell ref="I1102:J1102"/>
    <mergeCell ref="B1099:C1099"/>
    <mergeCell ref="E1099:F1099"/>
    <mergeCell ref="G1099:H1099"/>
    <mergeCell ref="I1099:J1099"/>
    <mergeCell ref="B1100:C1100"/>
    <mergeCell ref="E1100:F1100"/>
    <mergeCell ref="G1100:H1100"/>
    <mergeCell ref="I1100:J1100"/>
    <mergeCell ref="B1097:C1097"/>
    <mergeCell ref="E1097:F1097"/>
    <mergeCell ref="G1097:H1097"/>
    <mergeCell ref="I1097:J1097"/>
    <mergeCell ref="B1098:C1098"/>
    <mergeCell ref="E1098:F1098"/>
    <mergeCell ref="G1098:H1098"/>
    <mergeCell ref="I1098:J1098"/>
    <mergeCell ref="G1095:J1095"/>
    <mergeCell ref="A1096:C1096"/>
    <mergeCell ref="E1096:F1096"/>
    <mergeCell ref="G1096:H1096"/>
    <mergeCell ref="I1096:J1096"/>
    <mergeCell ref="B1093:E1093"/>
    <mergeCell ref="G1093:H1093"/>
    <mergeCell ref="I1093:J1093"/>
    <mergeCell ref="B1094:E1094"/>
    <mergeCell ref="G1094:H1094"/>
    <mergeCell ref="I1094:J1094"/>
    <mergeCell ref="B1091:E1091"/>
    <mergeCell ref="G1091:H1091"/>
    <mergeCell ref="I1091:J1091"/>
    <mergeCell ref="B1092:E1092"/>
    <mergeCell ref="G1092:H1092"/>
    <mergeCell ref="I1092:J1092"/>
    <mergeCell ref="G1088:J1088"/>
    <mergeCell ref="G1089:J1089"/>
    <mergeCell ref="A1090:E1090"/>
    <mergeCell ref="G1090:H1090"/>
    <mergeCell ref="I1090:J1090"/>
    <mergeCell ref="B1085:E1085"/>
    <mergeCell ref="G1085:H1085"/>
    <mergeCell ref="I1085:J1085"/>
    <mergeCell ref="G1086:J1086"/>
    <mergeCell ref="G1087:J1087"/>
    <mergeCell ref="G1082:J1082"/>
    <mergeCell ref="A1083:E1083"/>
    <mergeCell ref="G1083:H1083"/>
    <mergeCell ref="I1083:J1083"/>
    <mergeCell ref="B1084:E1084"/>
    <mergeCell ref="G1084:H1084"/>
    <mergeCell ref="I1084:J1084"/>
    <mergeCell ref="B1080:C1080"/>
    <mergeCell ref="G1080:H1080"/>
    <mergeCell ref="I1080:J1080"/>
    <mergeCell ref="B1081:C1081"/>
    <mergeCell ref="G1081:H1081"/>
    <mergeCell ref="I1081:J1081"/>
    <mergeCell ref="G1074:J1074"/>
    <mergeCell ref="G1075:J1075"/>
    <mergeCell ref="G1076:K1076"/>
    <mergeCell ref="A1077:K1077"/>
    <mergeCell ref="A1078:C1079"/>
    <mergeCell ref="D1078:D1079"/>
    <mergeCell ref="E1078:F1078"/>
    <mergeCell ref="G1078:J1078"/>
    <mergeCell ref="K1078:K1079"/>
    <mergeCell ref="G1079:H1079"/>
    <mergeCell ref="I1079:J1079"/>
    <mergeCell ref="B1072:C1072"/>
    <mergeCell ref="D1072:E1072"/>
    <mergeCell ref="G1072:H1072"/>
    <mergeCell ref="I1072:J1072"/>
    <mergeCell ref="B1073:C1073"/>
    <mergeCell ref="D1073:E1073"/>
    <mergeCell ref="G1073:H1073"/>
    <mergeCell ref="I1073:J1073"/>
    <mergeCell ref="G1070:J1070"/>
    <mergeCell ref="A1071:C1071"/>
    <mergeCell ref="D1071:E1071"/>
    <mergeCell ref="G1071:H1071"/>
    <mergeCell ref="I1071:J1071"/>
    <mergeCell ref="B1068:C1068"/>
    <mergeCell ref="D1068:E1068"/>
    <mergeCell ref="G1068:H1068"/>
    <mergeCell ref="I1068:J1068"/>
    <mergeCell ref="B1069:C1069"/>
    <mergeCell ref="D1069:E1069"/>
    <mergeCell ref="G1069:H1069"/>
    <mergeCell ref="I1069:J1069"/>
    <mergeCell ref="B1066:C1066"/>
    <mergeCell ref="D1066:E1066"/>
    <mergeCell ref="G1066:H1066"/>
    <mergeCell ref="I1066:J1066"/>
    <mergeCell ref="B1067:C1067"/>
    <mergeCell ref="D1067:E1067"/>
    <mergeCell ref="G1067:H1067"/>
    <mergeCell ref="I1067:J1067"/>
    <mergeCell ref="B1064:C1064"/>
    <mergeCell ref="D1064:E1064"/>
    <mergeCell ref="G1064:H1064"/>
    <mergeCell ref="I1064:J1064"/>
    <mergeCell ref="B1065:C1065"/>
    <mergeCell ref="D1065:E1065"/>
    <mergeCell ref="G1065:H1065"/>
    <mergeCell ref="I1065:J1065"/>
    <mergeCell ref="B1062:C1062"/>
    <mergeCell ref="D1062:E1062"/>
    <mergeCell ref="G1062:H1062"/>
    <mergeCell ref="I1062:J1062"/>
    <mergeCell ref="B1063:C1063"/>
    <mergeCell ref="D1063:E1063"/>
    <mergeCell ref="G1063:H1063"/>
    <mergeCell ref="I1063:J1063"/>
    <mergeCell ref="G1060:J1060"/>
    <mergeCell ref="A1061:C1061"/>
    <mergeCell ref="D1061:E1061"/>
    <mergeCell ref="G1061:H1061"/>
    <mergeCell ref="I1061:J1061"/>
    <mergeCell ref="B1058:C1058"/>
    <mergeCell ref="D1058:E1058"/>
    <mergeCell ref="G1058:H1058"/>
    <mergeCell ref="I1058:J1058"/>
    <mergeCell ref="B1059:C1059"/>
    <mergeCell ref="D1059:E1059"/>
    <mergeCell ref="G1059:H1059"/>
    <mergeCell ref="I1059:J1059"/>
    <mergeCell ref="G1054:J1054"/>
    <mergeCell ref="G1055:K1055"/>
    <mergeCell ref="A1056:K1056"/>
    <mergeCell ref="A1057:C1057"/>
    <mergeCell ref="D1057:E1057"/>
    <mergeCell ref="G1057:H1057"/>
    <mergeCell ref="I1057:J1057"/>
    <mergeCell ref="B1052:C1052"/>
    <mergeCell ref="D1052:E1052"/>
    <mergeCell ref="G1052:H1052"/>
    <mergeCell ref="I1052:J1052"/>
    <mergeCell ref="G1053:J1053"/>
    <mergeCell ref="A1050:C1050"/>
    <mergeCell ref="D1050:E1050"/>
    <mergeCell ref="G1050:H1050"/>
    <mergeCell ref="I1050:J1050"/>
    <mergeCell ref="B1051:C1051"/>
    <mergeCell ref="D1051:E1051"/>
    <mergeCell ref="G1051:H1051"/>
    <mergeCell ref="I1051:J1051"/>
    <mergeCell ref="B1048:C1048"/>
    <mergeCell ref="D1048:E1048"/>
    <mergeCell ref="G1048:H1048"/>
    <mergeCell ref="I1048:J1048"/>
    <mergeCell ref="G1049:J1049"/>
    <mergeCell ref="B1046:C1046"/>
    <mergeCell ref="D1046:E1046"/>
    <mergeCell ref="G1046:H1046"/>
    <mergeCell ref="I1046:J1046"/>
    <mergeCell ref="B1047:C1047"/>
    <mergeCell ref="D1047:E1047"/>
    <mergeCell ref="G1047:H1047"/>
    <mergeCell ref="I1047:J1047"/>
    <mergeCell ref="B1044:C1044"/>
    <mergeCell ref="D1044:E1044"/>
    <mergeCell ref="G1044:H1044"/>
    <mergeCell ref="I1044:J1044"/>
    <mergeCell ref="B1045:C1045"/>
    <mergeCell ref="D1045:E1045"/>
    <mergeCell ref="G1045:H1045"/>
    <mergeCell ref="I1045:J1045"/>
    <mergeCell ref="A1042:C1042"/>
    <mergeCell ref="D1042:E1042"/>
    <mergeCell ref="G1042:H1042"/>
    <mergeCell ref="I1042:J1042"/>
    <mergeCell ref="B1043:C1043"/>
    <mergeCell ref="D1043:E1043"/>
    <mergeCell ref="G1043:H1043"/>
    <mergeCell ref="I1043:J1043"/>
    <mergeCell ref="B1040:C1040"/>
    <mergeCell ref="D1040:E1040"/>
    <mergeCell ref="G1040:H1040"/>
    <mergeCell ref="I1040:J1040"/>
    <mergeCell ref="G1041:J1041"/>
    <mergeCell ref="A1038:C1038"/>
    <mergeCell ref="D1038:E1038"/>
    <mergeCell ref="G1038:H1038"/>
    <mergeCell ref="I1038:J1038"/>
    <mergeCell ref="B1039:C1039"/>
    <mergeCell ref="D1039:E1039"/>
    <mergeCell ref="G1039:H1039"/>
    <mergeCell ref="I1039:J1039"/>
    <mergeCell ref="B1036:C1036"/>
    <mergeCell ref="D1036:E1036"/>
    <mergeCell ref="G1036:H1036"/>
    <mergeCell ref="I1036:J1036"/>
    <mergeCell ref="G1037:J1037"/>
    <mergeCell ref="G1032:J1032"/>
    <mergeCell ref="G1033:K1033"/>
    <mergeCell ref="A1034:K1034"/>
    <mergeCell ref="A1035:C1035"/>
    <mergeCell ref="D1035:E1035"/>
    <mergeCell ref="G1035:H1035"/>
    <mergeCell ref="I1035:J1035"/>
    <mergeCell ref="B1030:C1030"/>
    <mergeCell ref="D1030:E1030"/>
    <mergeCell ref="G1030:H1030"/>
    <mergeCell ref="I1030:J1030"/>
    <mergeCell ref="G1031:J1031"/>
    <mergeCell ref="G1026:J1026"/>
    <mergeCell ref="G1027:K1027"/>
    <mergeCell ref="A1028:K1028"/>
    <mergeCell ref="A1029:C1029"/>
    <mergeCell ref="D1029:E1029"/>
    <mergeCell ref="G1029:H1029"/>
    <mergeCell ref="I1029:J1029"/>
    <mergeCell ref="B1024:C1024"/>
    <mergeCell ref="D1024:E1024"/>
    <mergeCell ref="G1024:H1024"/>
    <mergeCell ref="I1024:J1024"/>
    <mergeCell ref="G1025:J1025"/>
    <mergeCell ref="G1020:J1020"/>
    <mergeCell ref="G1021:K1021"/>
    <mergeCell ref="A1022:K1022"/>
    <mergeCell ref="A1023:C1023"/>
    <mergeCell ref="D1023:E1023"/>
    <mergeCell ref="G1023:H1023"/>
    <mergeCell ref="I1023:J1023"/>
    <mergeCell ref="B1018:C1018"/>
    <mergeCell ref="D1018:E1018"/>
    <mergeCell ref="G1018:H1018"/>
    <mergeCell ref="I1018:J1018"/>
    <mergeCell ref="G1019:J1019"/>
    <mergeCell ref="G1014:J1014"/>
    <mergeCell ref="G1015:K1015"/>
    <mergeCell ref="A1016:K1016"/>
    <mergeCell ref="A1017:C1017"/>
    <mergeCell ref="D1017:E1017"/>
    <mergeCell ref="G1017:H1017"/>
    <mergeCell ref="I1017:J1017"/>
    <mergeCell ref="B1012:C1012"/>
    <mergeCell ref="D1012:E1012"/>
    <mergeCell ref="G1012:H1012"/>
    <mergeCell ref="I1012:J1012"/>
    <mergeCell ref="G1013:J1013"/>
    <mergeCell ref="G1008:J1008"/>
    <mergeCell ref="G1009:K1009"/>
    <mergeCell ref="A1010:K1010"/>
    <mergeCell ref="A1011:C1011"/>
    <mergeCell ref="D1011:E1011"/>
    <mergeCell ref="G1011:H1011"/>
    <mergeCell ref="I1011:J1011"/>
    <mergeCell ref="B1006:C1006"/>
    <mergeCell ref="D1006:E1006"/>
    <mergeCell ref="G1006:H1006"/>
    <mergeCell ref="I1006:J1006"/>
    <mergeCell ref="G1007:J1007"/>
    <mergeCell ref="G1002:J1002"/>
    <mergeCell ref="G1003:K1003"/>
    <mergeCell ref="A1004:K1004"/>
    <mergeCell ref="A1005:C1005"/>
    <mergeCell ref="D1005:E1005"/>
    <mergeCell ref="G1005:H1005"/>
    <mergeCell ref="I1005:J1005"/>
    <mergeCell ref="B1000:C1000"/>
    <mergeCell ref="D1000:E1000"/>
    <mergeCell ref="G1000:H1000"/>
    <mergeCell ref="I1000:J1000"/>
    <mergeCell ref="G1001:J1001"/>
    <mergeCell ref="G996:J996"/>
    <mergeCell ref="G997:K997"/>
    <mergeCell ref="A998:K998"/>
    <mergeCell ref="A999:C999"/>
    <mergeCell ref="D999:E999"/>
    <mergeCell ref="G999:H999"/>
    <mergeCell ref="I999:J999"/>
    <mergeCell ref="B994:C994"/>
    <mergeCell ref="D994:E994"/>
    <mergeCell ref="G994:H994"/>
    <mergeCell ref="I994:J994"/>
    <mergeCell ref="G995:J995"/>
    <mergeCell ref="B992:C992"/>
    <mergeCell ref="D992:E992"/>
    <mergeCell ref="G992:H992"/>
    <mergeCell ref="I992:J992"/>
    <mergeCell ref="B993:C993"/>
    <mergeCell ref="D993:E993"/>
    <mergeCell ref="G993:H993"/>
    <mergeCell ref="I993:J993"/>
    <mergeCell ref="A990:C990"/>
    <mergeCell ref="D990:E990"/>
    <mergeCell ref="G990:H990"/>
    <mergeCell ref="I990:J990"/>
    <mergeCell ref="B991:C991"/>
    <mergeCell ref="D991:E991"/>
    <mergeCell ref="G991:H991"/>
    <mergeCell ref="I991:J991"/>
    <mergeCell ref="B988:C988"/>
    <mergeCell ref="D988:E988"/>
    <mergeCell ref="G988:H988"/>
    <mergeCell ref="I988:J988"/>
    <mergeCell ref="G989:J989"/>
    <mergeCell ref="G984:J984"/>
    <mergeCell ref="G985:K985"/>
    <mergeCell ref="A986:K986"/>
    <mergeCell ref="A987:C987"/>
    <mergeCell ref="D987:E987"/>
    <mergeCell ref="G987:H987"/>
    <mergeCell ref="I987:J987"/>
    <mergeCell ref="B982:C982"/>
    <mergeCell ref="D982:E982"/>
    <mergeCell ref="G982:H982"/>
    <mergeCell ref="I982:J982"/>
    <mergeCell ref="G983:J983"/>
    <mergeCell ref="A980:C980"/>
    <mergeCell ref="D980:E980"/>
    <mergeCell ref="G980:H980"/>
    <mergeCell ref="I980:J980"/>
    <mergeCell ref="B981:C981"/>
    <mergeCell ref="D981:E981"/>
    <mergeCell ref="G981:H981"/>
    <mergeCell ref="I981:J981"/>
    <mergeCell ref="B978:C978"/>
    <mergeCell ref="D978:E978"/>
    <mergeCell ref="G978:H978"/>
    <mergeCell ref="I978:J978"/>
    <mergeCell ref="G979:J979"/>
    <mergeCell ref="G973:J973"/>
    <mergeCell ref="G974:J974"/>
    <mergeCell ref="G975:K975"/>
    <mergeCell ref="A976:K976"/>
    <mergeCell ref="A977:C977"/>
    <mergeCell ref="D977:E977"/>
    <mergeCell ref="G977:H977"/>
    <mergeCell ref="I977:J977"/>
    <mergeCell ref="A971:C971"/>
    <mergeCell ref="D971:E971"/>
    <mergeCell ref="G971:H971"/>
    <mergeCell ref="I971:J971"/>
    <mergeCell ref="B972:C972"/>
    <mergeCell ref="D972:E972"/>
    <mergeCell ref="G972:H972"/>
    <mergeCell ref="I972:J972"/>
    <mergeCell ref="B969:C969"/>
    <mergeCell ref="D969:E969"/>
    <mergeCell ref="G969:H969"/>
    <mergeCell ref="I969:J969"/>
    <mergeCell ref="G970:J970"/>
    <mergeCell ref="G967:J967"/>
    <mergeCell ref="A968:C968"/>
    <mergeCell ref="D968:E968"/>
    <mergeCell ref="G968:H968"/>
    <mergeCell ref="I968:J968"/>
    <mergeCell ref="B965:C965"/>
    <mergeCell ref="D965:E965"/>
    <mergeCell ref="G965:H965"/>
    <mergeCell ref="I965:J965"/>
    <mergeCell ref="B966:C966"/>
    <mergeCell ref="D966:E966"/>
    <mergeCell ref="G966:H966"/>
    <mergeCell ref="I966:J966"/>
    <mergeCell ref="B963:C963"/>
    <mergeCell ref="D963:E963"/>
    <mergeCell ref="G963:H963"/>
    <mergeCell ref="I963:J963"/>
    <mergeCell ref="B964:C964"/>
    <mergeCell ref="D964:E964"/>
    <mergeCell ref="G964:H964"/>
    <mergeCell ref="I964:J964"/>
    <mergeCell ref="G958:J958"/>
    <mergeCell ref="G959:J959"/>
    <mergeCell ref="G960:K960"/>
    <mergeCell ref="A961:K961"/>
    <mergeCell ref="A962:C962"/>
    <mergeCell ref="D962:E962"/>
    <mergeCell ref="G962:H962"/>
    <mergeCell ref="I962:J962"/>
    <mergeCell ref="A956:C956"/>
    <mergeCell ref="D956:E956"/>
    <mergeCell ref="G956:H956"/>
    <mergeCell ref="I956:J956"/>
    <mergeCell ref="B957:C957"/>
    <mergeCell ref="D957:E957"/>
    <mergeCell ref="G957:H957"/>
    <mergeCell ref="I957:J957"/>
    <mergeCell ref="B954:C954"/>
    <mergeCell ref="D954:E954"/>
    <mergeCell ref="G954:H954"/>
    <mergeCell ref="I954:J954"/>
    <mergeCell ref="G955:J955"/>
    <mergeCell ref="G952:J952"/>
    <mergeCell ref="A953:C953"/>
    <mergeCell ref="D953:E953"/>
    <mergeCell ref="G953:H953"/>
    <mergeCell ref="I953:J953"/>
    <mergeCell ref="B950:C950"/>
    <mergeCell ref="D950:E950"/>
    <mergeCell ref="G950:H950"/>
    <mergeCell ref="I950:J950"/>
    <mergeCell ref="B951:C951"/>
    <mergeCell ref="D951:E951"/>
    <mergeCell ref="G951:H951"/>
    <mergeCell ref="I951:J951"/>
    <mergeCell ref="B948:C948"/>
    <mergeCell ref="D948:E948"/>
    <mergeCell ref="G948:H948"/>
    <mergeCell ref="I948:J948"/>
    <mergeCell ref="B949:C949"/>
    <mergeCell ref="D949:E949"/>
    <mergeCell ref="G949:H949"/>
    <mergeCell ref="I949:J949"/>
    <mergeCell ref="B946:C946"/>
    <mergeCell ref="D946:E946"/>
    <mergeCell ref="G946:H946"/>
    <mergeCell ref="I946:J946"/>
    <mergeCell ref="B947:C947"/>
    <mergeCell ref="D947:E947"/>
    <mergeCell ref="G947:H947"/>
    <mergeCell ref="I947:J947"/>
    <mergeCell ref="G943:K943"/>
    <mergeCell ref="A944:K944"/>
    <mergeCell ref="A945:C945"/>
    <mergeCell ref="D945:E945"/>
    <mergeCell ref="G945:H945"/>
    <mergeCell ref="I945:J945"/>
    <mergeCell ref="I933:J933"/>
    <mergeCell ref="K933:K934"/>
    <mergeCell ref="G940:J940"/>
    <mergeCell ref="G941:J941"/>
    <mergeCell ref="G942:J942"/>
    <mergeCell ref="A933:B934"/>
    <mergeCell ref="C933:C934"/>
    <mergeCell ref="D933:D934"/>
    <mergeCell ref="E933:F933"/>
    <mergeCell ref="G933:H933"/>
    <mergeCell ref="B931:C931"/>
    <mergeCell ref="E931:F931"/>
    <mergeCell ref="G931:H931"/>
    <mergeCell ref="I931:J931"/>
    <mergeCell ref="G932:J932"/>
    <mergeCell ref="B929:C929"/>
    <mergeCell ref="E929:F929"/>
    <mergeCell ref="G929:H929"/>
    <mergeCell ref="I929:J929"/>
    <mergeCell ref="B930:C930"/>
    <mergeCell ref="E930:F930"/>
    <mergeCell ref="G930:H930"/>
    <mergeCell ref="I930:J930"/>
    <mergeCell ref="B927:C927"/>
    <mergeCell ref="E927:F927"/>
    <mergeCell ref="G927:H927"/>
    <mergeCell ref="I927:J927"/>
    <mergeCell ref="B928:C928"/>
    <mergeCell ref="E928:F928"/>
    <mergeCell ref="G928:H928"/>
    <mergeCell ref="I928:J928"/>
    <mergeCell ref="B924:E924"/>
    <mergeCell ref="G924:H924"/>
    <mergeCell ref="I924:J924"/>
    <mergeCell ref="G925:J925"/>
    <mergeCell ref="A926:C926"/>
    <mergeCell ref="E926:F926"/>
    <mergeCell ref="G926:H926"/>
    <mergeCell ref="I926:J926"/>
    <mergeCell ref="B922:E922"/>
    <mergeCell ref="G922:H922"/>
    <mergeCell ref="I922:J922"/>
    <mergeCell ref="B923:E923"/>
    <mergeCell ref="G923:H923"/>
    <mergeCell ref="I923:J923"/>
    <mergeCell ref="B920:E920"/>
    <mergeCell ref="G920:H920"/>
    <mergeCell ref="I920:J920"/>
    <mergeCell ref="B921:E921"/>
    <mergeCell ref="G921:H921"/>
    <mergeCell ref="I921:J921"/>
    <mergeCell ref="G917:J917"/>
    <mergeCell ref="G918:J918"/>
    <mergeCell ref="A919:E919"/>
    <mergeCell ref="G919:H919"/>
    <mergeCell ref="I919:J919"/>
    <mergeCell ref="B914:E914"/>
    <mergeCell ref="G914:H914"/>
    <mergeCell ref="I914:J914"/>
    <mergeCell ref="G915:J915"/>
    <mergeCell ref="G916:J916"/>
    <mergeCell ref="G911:J911"/>
    <mergeCell ref="A912:E912"/>
    <mergeCell ref="G912:H912"/>
    <mergeCell ref="I912:J912"/>
    <mergeCell ref="B913:E913"/>
    <mergeCell ref="G913:H913"/>
    <mergeCell ref="I913:J913"/>
    <mergeCell ref="B909:C909"/>
    <mergeCell ref="G909:H909"/>
    <mergeCell ref="I909:J909"/>
    <mergeCell ref="B910:C910"/>
    <mergeCell ref="G910:H910"/>
    <mergeCell ref="I910:J910"/>
    <mergeCell ref="B907:C907"/>
    <mergeCell ref="G907:H907"/>
    <mergeCell ref="I907:J907"/>
    <mergeCell ref="B908:C908"/>
    <mergeCell ref="G908:H908"/>
    <mergeCell ref="I908:J908"/>
    <mergeCell ref="A904:K904"/>
    <mergeCell ref="A905:C906"/>
    <mergeCell ref="D905:D906"/>
    <mergeCell ref="E905:F905"/>
    <mergeCell ref="G905:J905"/>
    <mergeCell ref="K905:K906"/>
    <mergeCell ref="G906:H906"/>
    <mergeCell ref="I906:J906"/>
    <mergeCell ref="G899:J899"/>
    <mergeCell ref="G900:J900"/>
    <mergeCell ref="G901:J901"/>
    <mergeCell ref="G902:J902"/>
    <mergeCell ref="G903:K903"/>
    <mergeCell ref="B896:E896"/>
    <mergeCell ref="G896:H896"/>
    <mergeCell ref="I896:J896"/>
    <mergeCell ref="G897:J897"/>
    <mergeCell ref="G898:J898"/>
    <mergeCell ref="B893:C893"/>
    <mergeCell ref="G893:H893"/>
    <mergeCell ref="I893:J893"/>
    <mergeCell ref="G894:J894"/>
    <mergeCell ref="A895:E895"/>
    <mergeCell ref="G895:H895"/>
    <mergeCell ref="I895:J895"/>
    <mergeCell ref="A890:K890"/>
    <mergeCell ref="A891:C892"/>
    <mergeCell ref="D891:D892"/>
    <mergeCell ref="E891:F891"/>
    <mergeCell ref="G891:J891"/>
    <mergeCell ref="K891:K892"/>
    <mergeCell ref="G892:H892"/>
    <mergeCell ref="I892:J892"/>
    <mergeCell ref="G885:J885"/>
    <mergeCell ref="G886:J886"/>
    <mergeCell ref="G887:J887"/>
    <mergeCell ref="G888:J888"/>
    <mergeCell ref="G889:K889"/>
    <mergeCell ref="B882:C882"/>
    <mergeCell ref="G882:H882"/>
    <mergeCell ref="I882:J882"/>
    <mergeCell ref="G883:J883"/>
    <mergeCell ref="G884:J884"/>
    <mergeCell ref="G877:J877"/>
    <mergeCell ref="G878:K878"/>
    <mergeCell ref="A879:K879"/>
    <mergeCell ref="A880:C881"/>
    <mergeCell ref="D880:D881"/>
    <mergeCell ref="E880:F880"/>
    <mergeCell ref="G880:J880"/>
    <mergeCell ref="K880:K881"/>
    <mergeCell ref="G881:H881"/>
    <mergeCell ref="I881:J881"/>
    <mergeCell ref="B875:C875"/>
    <mergeCell ref="D875:E875"/>
    <mergeCell ref="G875:H875"/>
    <mergeCell ref="I875:J875"/>
    <mergeCell ref="G876:J876"/>
    <mergeCell ref="G871:J871"/>
    <mergeCell ref="G872:K872"/>
    <mergeCell ref="A873:K873"/>
    <mergeCell ref="A874:C874"/>
    <mergeCell ref="D874:E874"/>
    <mergeCell ref="G874:H874"/>
    <mergeCell ref="I874:J874"/>
    <mergeCell ref="B869:C869"/>
    <mergeCell ref="D869:E869"/>
    <mergeCell ref="G869:H869"/>
    <mergeCell ref="I869:J869"/>
    <mergeCell ref="G870:J870"/>
    <mergeCell ref="G865:J865"/>
    <mergeCell ref="G866:K866"/>
    <mergeCell ref="A867:K867"/>
    <mergeCell ref="A868:C868"/>
    <mergeCell ref="D868:E868"/>
    <mergeCell ref="G868:H868"/>
    <mergeCell ref="I868:J868"/>
    <mergeCell ref="B863:C863"/>
    <mergeCell ref="D863:E863"/>
    <mergeCell ref="G863:H863"/>
    <mergeCell ref="I863:J863"/>
    <mergeCell ref="G864:J864"/>
    <mergeCell ref="G859:J859"/>
    <mergeCell ref="G860:K860"/>
    <mergeCell ref="A861:K861"/>
    <mergeCell ref="A862:C862"/>
    <mergeCell ref="D862:E862"/>
    <mergeCell ref="G862:H862"/>
    <mergeCell ref="I862:J862"/>
    <mergeCell ref="B857:C857"/>
    <mergeCell ref="D857:E857"/>
    <mergeCell ref="G857:H857"/>
    <mergeCell ref="I857:J857"/>
    <mergeCell ref="G858:J858"/>
    <mergeCell ref="G853:J853"/>
    <mergeCell ref="G854:K854"/>
    <mergeCell ref="A855:K855"/>
    <mergeCell ref="A856:C856"/>
    <mergeCell ref="D856:E856"/>
    <mergeCell ref="G856:H856"/>
    <mergeCell ref="I856:J856"/>
    <mergeCell ref="B851:C851"/>
    <mergeCell ref="D851:E851"/>
    <mergeCell ref="G851:H851"/>
    <mergeCell ref="I851:J851"/>
    <mergeCell ref="G852:J852"/>
    <mergeCell ref="G847:J847"/>
    <mergeCell ref="G848:K848"/>
    <mergeCell ref="A849:K849"/>
    <mergeCell ref="A850:C850"/>
    <mergeCell ref="D850:E850"/>
    <mergeCell ref="G850:H850"/>
    <mergeCell ref="I850:J850"/>
    <mergeCell ref="B845:C845"/>
    <mergeCell ref="D845:E845"/>
    <mergeCell ref="G845:H845"/>
    <mergeCell ref="I845:J845"/>
    <mergeCell ref="G846:J846"/>
    <mergeCell ref="G841:J841"/>
    <mergeCell ref="G842:K842"/>
    <mergeCell ref="A843:K843"/>
    <mergeCell ref="A844:C844"/>
    <mergeCell ref="D844:E844"/>
    <mergeCell ref="G844:H844"/>
    <mergeCell ref="I844:J844"/>
    <mergeCell ref="B839:C839"/>
    <mergeCell ref="D839:E839"/>
    <mergeCell ref="G839:H839"/>
    <mergeCell ref="I839:J839"/>
    <mergeCell ref="G840:J840"/>
    <mergeCell ref="G835:J835"/>
    <mergeCell ref="G836:K836"/>
    <mergeCell ref="A837:K837"/>
    <mergeCell ref="A838:C838"/>
    <mergeCell ref="D838:E838"/>
    <mergeCell ref="G838:H838"/>
    <mergeCell ref="I838:J838"/>
    <mergeCell ref="B833:C833"/>
    <mergeCell ref="D833:E833"/>
    <mergeCell ref="G833:H833"/>
    <mergeCell ref="I833:J833"/>
    <mergeCell ref="G834:J834"/>
    <mergeCell ref="G829:J829"/>
    <mergeCell ref="G830:K830"/>
    <mergeCell ref="A831:K831"/>
    <mergeCell ref="A832:C832"/>
    <mergeCell ref="D832:E832"/>
    <mergeCell ref="G832:H832"/>
    <mergeCell ref="I832:J832"/>
    <mergeCell ref="B827:C827"/>
    <mergeCell ref="D827:E827"/>
    <mergeCell ref="G827:H827"/>
    <mergeCell ref="I827:J827"/>
    <mergeCell ref="G828:J828"/>
    <mergeCell ref="G823:J823"/>
    <mergeCell ref="G824:K824"/>
    <mergeCell ref="A825:K825"/>
    <mergeCell ref="A826:C826"/>
    <mergeCell ref="D826:E826"/>
    <mergeCell ref="G826:H826"/>
    <mergeCell ref="I826:J826"/>
    <mergeCell ref="B821:C821"/>
    <mergeCell ref="D821:E821"/>
    <mergeCell ref="G821:H821"/>
    <mergeCell ref="I821:J821"/>
    <mergeCell ref="G822:J822"/>
    <mergeCell ref="G817:J817"/>
    <mergeCell ref="G818:K818"/>
    <mergeCell ref="A819:K819"/>
    <mergeCell ref="A820:C820"/>
    <mergeCell ref="D820:E820"/>
    <mergeCell ref="G820:H820"/>
    <mergeCell ref="I820:J820"/>
    <mergeCell ref="B815:C815"/>
    <mergeCell ref="D815:E815"/>
    <mergeCell ref="G815:H815"/>
    <mergeCell ref="I815:J815"/>
    <mergeCell ref="G816:J816"/>
    <mergeCell ref="G811:J811"/>
    <mergeCell ref="G812:K812"/>
    <mergeCell ref="A813:K813"/>
    <mergeCell ref="A814:C814"/>
    <mergeCell ref="D814:E814"/>
    <mergeCell ref="G814:H814"/>
    <mergeCell ref="I814:J814"/>
    <mergeCell ref="B809:C809"/>
    <mergeCell ref="D809:E809"/>
    <mergeCell ref="G809:H809"/>
    <mergeCell ref="I809:J809"/>
    <mergeCell ref="G810:J810"/>
    <mergeCell ref="G805:J805"/>
    <mergeCell ref="G806:K806"/>
    <mergeCell ref="A807:K807"/>
    <mergeCell ref="A808:C808"/>
    <mergeCell ref="D808:E808"/>
    <mergeCell ref="G808:H808"/>
    <mergeCell ref="I808:J808"/>
    <mergeCell ref="B803:C803"/>
    <mergeCell ref="D803:E803"/>
    <mergeCell ref="G803:H803"/>
    <mergeCell ref="I803:J803"/>
    <mergeCell ref="G804:J804"/>
    <mergeCell ref="G799:J799"/>
    <mergeCell ref="G800:K800"/>
    <mergeCell ref="A801:K801"/>
    <mergeCell ref="A802:C802"/>
    <mergeCell ref="D802:E802"/>
    <mergeCell ref="G802:H802"/>
    <mergeCell ref="I802:J802"/>
    <mergeCell ref="B797:C797"/>
    <mergeCell ref="D797:E797"/>
    <mergeCell ref="G797:H797"/>
    <mergeCell ref="I797:J797"/>
    <mergeCell ref="G798:J798"/>
    <mergeCell ref="G793:J793"/>
    <mergeCell ref="G794:K794"/>
    <mergeCell ref="A795:K795"/>
    <mergeCell ref="A796:C796"/>
    <mergeCell ref="D796:E796"/>
    <mergeCell ref="G796:H796"/>
    <mergeCell ref="I796:J796"/>
    <mergeCell ref="B791:C791"/>
    <mergeCell ref="D791:E791"/>
    <mergeCell ref="G791:H791"/>
    <mergeCell ref="I791:J791"/>
    <mergeCell ref="G792:J792"/>
    <mergeCell ref="G787:J787"/>
    <mergeCell ref="G788:K788"/>
    <mergeCell ref="A789:K789"/>
    <mergeCell ref="A790:C790"/>
    <mergeCell ref="D790:E790"/>
    <mergeCell ref="G790:H790"/>
    <mergeCell ref="I790:J790"/>
    <mergeCell ref="B785:C785"/>
    <mergeCell ref="D785:E785"/>
    <mergeCell ref="G785:H785"/>
    <mergeCell ref="I785:J785"/>
    <mergeCell ref="G786:J786"/>
    <mergeCell ref="G781:J781"/>
    <mergeCell ref="G782:K782"/>
    <mergeCell ref="A783:K783"/>
    <mergeCell ref="A784:C784"/>
    <mergeCell ref="D784:E784"/>
    <mergeCell ref="G784:H784"/>
    <mergeCell ref="I784:J784"/>
    <mergeCell ref="B779:C779"/>
    <mergeCell ref="D779:E779"/>
    <mergeCell ref="G779:H779"/>
    <mergeCell ref="I779:J779"/>
    <mergeCell ref="G780:J780"/>
    <mergeCell ref="G775:J775"/>
    <mergeCell ref="G776:K776"/>
    <mergeCell ref="A777:K777"/>
    <mergeCell ref="A778:C778"/>
    <mergeCell ref="D778:E778"/>
    <mergeCell ref="G778:H778"/>
    <mergeCell ref="I778:J778"/>
    <mergeCell ref="B773:C773"/>
    <mergeCell ref="D773:E773"/>
    <mergeCell ref="G773:H773"/>
    <mergeCell ref="I773:J773"/>
    <mergeCell ref="G774:J774"/>
    <mergeCell ref="G769:J769"/>
    <mergeCell ref="G770:K770"/>
    <mergeCell ref="A771:K771"/>
    <mergeCell ref="A772:C772"/>
    <mergeCell ref="D772:E772"/>
    <mergeCell ref="G772:H772"/>
    <mergeCell ref="I772:J772"/>
    <mergeCell ref="B767:C767"/>
    <mergeCell ref="D767:E767"/>
    <mergeCell ref="G767:H767"/>
    <mergeCell ref="I767:J767"/>
    <mergeCell ref="G768:J768"/>
    <mergeCell ref="G763:J763"/>
    <mergeCell ref="G764:K764"/>
    <mergeCell ref="A765:K765"/>
    <mergeCell ref="A766:C766"/>
    <mergeCell ref="D766:E766"/>
    <mergeCell ref="G766:H766"/>
    <mergeCell ref="I766:J766"/>
    <mergeCell ref="B761:C761"/>
    <mergeCell ref="D761:E761"/>
    <mergeCell ref="G761:H761"/>
    <mergeCell ref="I761:J761"/>
    <mergeCell ref="G762:J762"/>
    <mergeCell ref="G757:J757"/>
    <mergeCell ref="G758:K758"/>
    <mergeCell ref="A759:K759"/>
    <mergeCell ref="A760:C760"/>
    <mergeCell ref="D760:E760"/>
    <mergeCell ref="G760:H760"/>
    <mergeCell ref="I760:J760"/>
    <mergeCell ref="B755:C755"/>
    <mergeCell ref="D755:E755"/>
    <mergeCell ref="G755:H755"/>
    <mergeCell ref="I755:J755"/>
    <mergeCell ref="G756:J756"/>
    <mergeCell ref="G751:J751"/>
    <mergeCell ref="G752:K752"/>
    <mergeCell ref="A753:K753"/>
    <mergeCell ref="A754:C754"/>
    <mergeCell ref="D754:E754"/>
    <mergeCell ref="G754:H754"/>
    <mergeCell ref="I754:J754"/>
    <mergeCell ref="B749:C749"/>
    <mergeCell ref="D749:E749"/>
    <mergeCell ref="G749:H749"/>
    <mergeCell ref="I749:J749"/>
    <mergeCell ref="G750:J750"/>
    <mergeCell ref="G745:J745"/>
    <mergeCell ref="G746:K746"/>
    <mergeCell ref="A747:K747"/>
    <mergeCell ref="A748:C748"/>
    <mergeCell ref="D748:E748"/>
    <mergeCell ref="G748:H748"/>
    <mergeCell ref="I748:J748"/>
    <mergeCell ref="B743:C743"/>
    <mergeCell ref="D743:E743"/>
    <mergeCell ref="G743:H743"/>
    <mergeCell ref="I743:J743"/>
    <mergeCell ref="G744:J744"/>
    <mergeCell ref="G739:J739"/>
    <mergeCell ref="G740:K740"/>
    <mergeCell ref="A741:K741"/>
    <mergeCell ref="A742:C742"/>
    <mergeCell ref="D742:E742"/>
    <mergeCell ref="G742:H742"/>
    <mergeCell ref="I742:J742"/>
    <mergeCell ref="B737:C737"/>
    <mergeCell ref="D737:E737"/>
    <mergeCell ref="G737:H737"/>
    <mergeCell ref="I737:J737"/>
    <mergeCell ref="G738:J738"/>
    <mergeCell ref="G733:J733"/>
    <mergeCell ref="G734:K734"/>
    <mergeCell ref="A735:K735"/>
    <mergeCell ref="A736:C736"/>
    <mergeCell ref="D736:E736"/>
    <mergeCell ref="G736:H736"/>
    <mergeCell ref="I736:J736"/>
    <mergeCell ref="B731:C731"/>
    <mergeCell ref="D731:E731"/>
    <mergeCell ref="G731:H731"/>
    <mergeCell ref="I731:J731"/>
    <mergeCell ref="G732:J732"/>
    <mergeCell ref="G727:J727"/>
    <mergeCell ref="G728:K728"/>
    <mergeCell ref="A729:K729"/>
    <mergeCell ref="A730:C730"/>
    <mergeCell ref="D730:E730"/>
    <mergeCell ref="G730:H730"/>
    <mergeCell ref="I730:J730"/>
    <mergeCell ref="B725:C725"/>
    <mergeCell ref="D725:E725"/>
    <mergeCell ref="G725:H725"/>
    <mergeCell ref="I725:J725"/>
    <mergeCell ref="G726:J726"/>
    <mergeCell ref="G721:J721"/>
    <mergeCell ref="G722:K722"/>
    <mergeCell ref="A723:K723"/>
    <mergeCell ref="A724:C724"/>
    <mergeCell ref="D724:E724"/>
    <mergeCell ref="G724:H724"/>
    <mergeCell ref="I724:J724"/>
    <mergeCell ref="B719:C719"/>
    <mergeCell ref="D719:E719"/>
    <mergeCell ref="G719:H719"/>
    <mergeCell ref="I719:J719"/>
    <mergeCell ref="G720:J720"/>
    <mergeCell ref="A717:C717"/>
    <mergeCell ref="D717:E717"/>
    <mergeCell ref="G717:H717"/>
    <mergeCell ref="I717:J717"/>
    <mergeCell ref="B718:C718"/>
    <mergeCell ref="D718:E718"/>
    <mergeCell ref="G718:H718"/>
    <mergeCell ref="I718:J718"/>
    <mergeCell ref="B715:C715"/>
    <mergeCell ref="D715:E715"/>
    <mergeCell ref="G715:H715"/>
    <mergeCell ref="I715:J715"/>
    <mergeCell ref="G716:J716"/>
    <mergeCell ref="G711:J711"/>
    <mergeCell ref="G712:K712"/>
    <mergeCell ref="A713:K713"/>
    <mergeCell ref="A714:C714"/>
    <mergeCell ref="D714:E714"/>
    <mergeCell ref="G714:H714"/>
    <mergeCell ref="I714:J714"/>
    <mergeCell ref="B709:C709"/>
    <mergeCell ref="D709:E709"/>
    <mergeCell ref="G709:H709"/>
    <mergeCell ref="I709:J709"/>
    <mergeCell ref="G710:J710"/>
    <mergeCell ref="A707:C707"/>
    <mergeCell ref="D707:E707"/>
    <mergeCell ref="G707:H707"/>
    <mergeCell ref="I707:J707"/>
    <mergeCell ref="B708:C708"/>
    <mergeCell ref="D708:E708"/>
    <mergeCell ref="G708:H708"/>
    <mergeCell ref="I708:J708"/>
    <mergeCell ref="B705:C705"/>
    <mergeCell ref="D705:E705"/>
    <mergeCell ref="G705:H705"/>
    <mergeCell ref="I705:J705"/>
    <mergeCell ref="G706:J706"/>
    <mergeCell ref="G701:J701"/>
    <mergeCell ref="G702:K702"/>
    <mergeCell ref="A703:K703"/>
    <mergeCell ref="A704:C704"/>
    <mergeCell ref="D704:E704"/>
    <mergeCell ref="G704:H704"/>
    <mergeCell ref="I704:J704"/>
    <mergeCell ref="B699:C699"/>
    <mergeCell ref="D699:E699"/>
    <mergeCell ref="G699:H699"/>
    <mergeCell ref="I699:J699"/>
    <mergeCell ref="G700:J700"/>
    <mergeCell ref="A697:C697"/>
    <mergeCell ref="D697:E697"/>
    <mergeCell ref="G697:H697"/>
    <mergeCell ref="I697:J697"/>
    <mergeCell ref="B698:C698"/>
    <mergeCell ref="D698:E698"/>
    <mergeCell ref="G698:H698"/>
    <mergeCell ref="I698:J698"/>
    <mergeCell ref="B695:C695"/>
    <mergeCell ref="D695:E695"/>
    <mergeCell ref="G695:H695"/>
    <mergeCell ref="I695:J695"/>
    <mergeCell ref="G696:J696"/>
    <mergeCell ref="G691:J691"/>
    <mergeCell ref="G692:K692"/>
    <mergeCell ref="A693:K693"/>
    <mergeCell ref="A694:C694"/>
    <mergeCell ref="D694:E694"/>
    <mergeCell ref="G694:H694"/>
    <mergeCell ref="I694:J694"/>
    <mergeCell ref="B689:C689"/>
    <mergeCell ref="D689:E689"/>
    <mergeCell ref="G689:H689"/>
    <mergeCell ref="I689:J689"/>
    <mergeCell ref="G690:J690"/>
    <mergeCell ref="A687:C687"/>
    <mergeCell ref="D687:E687"/>
    <mergeCell ref="G687:H687"/>
    <mergeCell ref="I687:J687"/>
    <mergeCell ref="B688:C688"/>
    <mergeCell ref="D688:E688"/>
    <mergeCell ref="G688:H688"/>
    <mergeCell ref="I688:J688"/>
    <mergeCell ref="B685:C685"/>
    <mergeCell ref="D685:E685"/>
    <mergeCell ref="G685:H685"/>
    <mergeCell ref="I685:J685"/>
    <mergeCell ref="G686:J686"/>
    <mergeCell ref="G681:J681"/>
    <mergeCell ref="G682:K682"/>
    <mergeCell ref="A683:K683"/>
    <mergeCell ref="A684:C684"/>
    <mergeCell ref="D684:E684"/>
    <mergeCell ref="G684:H684"/>
    <mergeCell ref="I684:J684"/>
    <mergeCell ref="B679:C679"/>
    <mergeCell ref="D679:E679"/>
    <mergeCell ref="G679:H679"/>
    <mergeCell ref="I679:J679"/>
    <mergeCell ref="G680:J680"/>
    <mergeCell ref="G674:J674"/>
    <mergeCell ref="G675:J675"/>
    <mergeCell ref="G676:K676"/>
    <mergeCell ref="A677:K677"/>
    <mergeCell ref="A678:C678"/>
    <mergeCell ref="D678:E678"/>
    <mergeCell ref="G678:H678"/>
    <mergeCell ref="I678:J678"/>
    <mergeCell ref="A672:C672"/>
    <mergeCell ref="D672:E672"/>
    <mergeCell ref="G672:H672"/>
    <mergeCell ref="I672:J672"/>
    <mergeCell ref="B673:C673"/>
    <mergeCell ref="D673:E673"/>
    <mergeCell ref="G673:H673"/>
    <mergeCell ref="I673:J673"/>
    <mergeCell ref="B670:C670"/>
    <mergeCell ref="D670:E670"/>
    <mergeCell ref="G670:H670"/>
    <mergeCell ref="I670:J670"/>
    <mergeCell ref="G671:J671"/>
    <mergeCell ref="G666:J666"/>
    <mergeCell ref="G667:K667"/>
    <mergeCell ref="A668:K668"/>
    <mergeCell ref="A669:C669"/>
    <mergeCell ref="D669:E669"/>
    <mergeCell ref="G669:H669"/>
    <mergeCell ref="I669:J669"/>
    <mergeCell ref="B664:C664"/>
    <mergeCell ref="D664:E664"/>
    <mergeCell ref="G664:H664"/>
    <mergeCell ref="I664:J664"/>
    <mergeCell ref="G665:J665"/>
    <mergeCell ref="G659:J659"/>
    <mergeCell ref="G660:J660"/>
    <mergeCell ref="G661:K661"/>
    <mergeCell ref="A662:K662"/>
    <mergeCell ref="A663:C663"/>
    <mergeCell ref="D663:E663"/>
    <mergeCell ref="G663:H663"/>
    <mergeCell ref="I663:J663"/>
    <mergeCell ref="A657:C657"/>
    <mergeCell ref="D657:E657"/>
    <mergeCell ref="G657:H657"/>
    <mergeCell ref="I657:J657"/>
    <mergeCell ref="B658:C658"/>
    <mergeCell ref="D658:E658"/>
    <mergeCell ref="G658:H658"/>
    <mergeCell ref="I658:J658"/>
    <mergeCell ref="B655:C655"/>
    <mergeCell ref="D655:E655"/>
    <mergeCell ref="G655:H655"/>
    <mergeCell ref="I655:J655"/>
    <mergeCell ref="G656:J656"/>
    <mergeCell ref="G650:J650"/>
    <mergeCell ref="G651:J651"/>
    <mergeCell ref="G652:K652"/>
    <mergeCell ref="A653:K653"/>
    <mergeCell ref="A654:C654"/>
    <mergeCell ref="D654:E654"/>
    <mergeCell ref="G654:H654"/>
    <mergeCell ref="I654:J654"/>
    <mergeCell ref="B648:C648"/>
    <mergeCell ref="D648:E648"/>
    <mergeCell ref="G648:H648"/>
    <mergeCell ref="I648:J648"/>
    <mergeCell ref="B649:C649"/>
    <mergeCell ref="D649:E649"/>
    <mergeCell ref="G649:H649"/>
    <mergeCell ref="I649:J649"/>
    <mergeCell ref="B646:C646"/>
    <mergeCell ref="D646:E646"/>
    <mergeCell ref="G646:H646"/>
    <mergeCell ref="I646:J646"/>
    <mergeCell ref="B647:C647"/>
    <mergeCell ref="D647:E647"/>
    <mergeCell ref="G647:H647"/>
    <mergeCell ref="I647:J647"/>
    <mergeCell ref="G641:J641"/>
    <mergeCell ref="G642:J642"/>
    <mergeCell ref="G643:K643"/>
    <mergeCell ref="A644:K644"/>
    <mergeCell ref="A645:C645"/>
    <mergeCell ref="D645:E645"/>
    <mergeCell ref="G645:H645"/>
    <mergeCell ref="I645:J645"/>
    <mergeCell ref="B639:C639"/>
    <mergeCell ref="D639:E639"/>
    <mergeCell ref="G639:H639"/>
    <mergeCell ref="I639:J639"/>
    <mergeCell ref="B640:C640"/>
    <mergeCell ref="D640:E640"/>
    <mergeCell ref="G640:H640"/>
    <mergeCell ref="I640:J640"/>
    <mergeCell ref="G635:J635"/>
    <mergeCell ref="G636:K636"/>
    <mergeCell ref="A637:K637"/>
    <mergeCell ref="A638:C638"/>
    <mergeCell ref="D638:E638"/>
    <mergeCell ref="G638:H638"/>
    <mergeCell ref="I638:J638"/>
    <mergeCell ref="B633:C633"/>
    <mergeCell ref="D633:E633"/>
    <mergeCell ref="G633:H633"/>
    <mergeCell ref="I633:J633"/>
    <mergeCell ref="G634:J634"/>
    <mergeCell ref="A631:C631"/>
    <mergeCell ref="D631:E631"/>
    <mergeCell ref="G631:H631"/>
    <mergeCell ref="I631:J631"/>
    <mergeCell ref="B632:C632"/>
    <mergeCell ref="D632:E632"/>
    <mergeCell ref="G632:H632"/>
    <mergeCell ref="I632:J632"/>
    <mergeCell ref="B629:C629"/>
    <mergeCell ref="D629:E629"/>
    <mergeCell ref="G629:H629"/>
    <mergeCell ref="I629:J629"/>
    <mergeCell ref="G630:J630"/>
    <mergeCell ref="B627:C627"/>
    <mergeCell ref="D627:E627"/>
    <mergeCell ref="G627:H627"/>
    <mergeCell ref="I627:J627"/>
    <mergeCell ref="B628:C628"/>
    <mergeCell ref="D628:E628"/>
    <mergeCell ref="G628:H628"/>
    <mergeCell ref="I628:J628"/>
    <mergeCell ref="G625:J625"/>
    <mergeCell ref="A626:C626"/>
    <mergeCell ref="D626:E626"/>
    <mergeCell ref="G626:H626"/>
    <mergeCell ref="I626:J626"/>
    <mergeCell ref="B623:C623"/>
    <mergeCell ref="D623:E623"/>
    <mergeCell ref="G623:H623"/>
    <mergeCell ref="I623:J623"/>
    <mergeCell ref="B624:C624"/>
    <mergeCell ref="D624:E624"/>
    <mergeCell ref="G624:H624"/>
    <mergeCell ref="I624:J624"/>
    <mergeCell ref="G619:J619"/>
    <mergeCell ref="G620:K620"/>
    <mergeCell ref="A621:K621"/>
    <mergeCell ref="A622:C622"/>
    <mergeCell ref="D622:E622"/>
    <mergeCell ref="G622:H622"/>
    <mergeCell ref="I622:J622"/>
    <mergeCell ref="B617:C617"/>
    <mergeCell ref="D617:E617"/>
    <mergeCell ref="G617:H617"/>
    <mergeCell ref="I617:J617"/>
    <mergeCell ref="G618:J618"/>
    <mergeCell ref="A615:C615"/>
    <mergeCell ref="D615:E615"/>
    <mergeCell ref="G615:H615"/>
    <mergeCell ref="I615:J615"/>
    <mergeCell ref="B616:C616"/>
    <mergeCell ref="D616:E616"/>
    <mergeCell ref="G616:H616"/>
    <mergeCell ref="I616:J616"/>
    <mergeCell ref="B613:C613"/>
    <mergeCell ref="D613:E613"/>
    <mergeCell ref="G613:H613"/>
    <mergeCell ref="I613:J613"/>
    <mergeCell ref="G614:J614"/>
    <mergeCell ref="B611:C611"/>
    <mergeCell ref="D611:E611"/>
    <mergeCell ref="G611:H611"/>
    <mergeCell ref="I611:J611"/>
    <mergeCell ref="B612:C612"/>
    <mergeCell ref="D612:E612"/>
    <mergeCell ref="G612:H612"/>
    <mergeCell ref="I612:J612"/>
    <mergeCell ref="G609:J609"/>
    <mergeCell ref="A610:C610"/>
    <mergeCell ref="D610:E610"/>
    <mergeCell ref="G610:H610"/>
    <mergeCell ref="I610:J610"/>
    <mergeCell ref="B607:C607"/>
    <mergeCell ref="D607:E607"/>
    <mergeCell ref="G607:H607"/>
    <mergeCell ref="I607:J607"/>
    <mergeCell ref="B608:C608"/>
    <mergeCell ref="D608:E608"/>
    <mergeCell ref="G608:H608"/>
    <mergeCell ref="I608:J608"/>
    <mergeCell ref="G603:J603"/>
    <mergeCell ref="G604:K604"/>
    <mergeCell ref="A605:K605"/>
    <mergeCell ref="A606:C606"/>
    <mergeCell ref="D606:E606"/>
    <mergeCell ref="G606:H606"/>
    <mergeCell ref="I606:J606"/>
    <mergeCell ref="B601:C601"/>
    <mergeCell ref="D601:E601"/>
    <mergeCell ref="G601:H601"/>
    <mergeCell ref="I601:J601"/>
    <mergeCell ref="G602:J602"/>
    <mergeCell ref="A599:C599"/>
    <mergeCell ref="D599:E599"/>
    <mergeCell ref="G599:H599"/>
    <mergeCell ref="I599:J599"/>
    <mergeCell ref="B600:C600"/>
    <mergeCell ref="D600:E600"/>
    <mergeCell ref="G600:H600"/>
    <mergeCell ref="I600:J600"/>
    <mergeCell ref="B597:C597"/>
    <mergeCell ref="D597:E597"/>
    <mergeCell ref="G597:H597"/>
    <mergeCell ref="I597:J597"/>
    <mergeCell ref="G598:J598"/>
    <mergeCell ref="B595:C595"/>
    <mergeCell ref="D595:E595"/>
    <mergeCell ref="G595:H595"/>
    <mergeCell ref="I595:J595"/>
    <mergeCell ref="B596:C596"/>
    <mergeCell ref="D596:E596"/>
    <mergeCell ref="G596:H596"/>
    <mergeCell ref="I596:J596"/>
    <mergeCell ref="G593:J593"/>
    <mergeCell ref="A594:C594"/>
    <mergeCell ref="D594:E594"/>
    <mergeCell ref="G594:H594"/>
    <mergeCell ref="I594:J594"/>
    <mergeCell ref="B591:C591"/>
    <mergeCell ref="D591:E591"/>
    <mergeCell ref="G591:H591"/>
    <mergeCell ref="I591:J591"/>
    <mergeCell ref="B592:C592"/>
    <mergeCell ref="D592:E592"/>
    <mergeCell ref="G592:H592"/>
    <mergeCell ref="I592:J592"/>
    <mergeCell ref="G587:J587"/>
    <mergeCell ref="G588:K588"/>
    <mergeCell ref="A589:K589"/>
    <mergeCell ref="A590:C590"/>
    <mergeCell ref="D590:E590"/>
    <mergeCell ref="G590:H590"/>
    <mergeCell ref="I590:J590"/>
    <mergeCell ref="B585:C585"/>
    <mergeCell ref="D585:E585"/>
    <mergeCell ref="G585:H585"/>
    <mergeCell ref="I585:J585"/>
    <mergeCell ref="G586:J586"/>
    <mergeCell ref="A583:C583"/>
    <mergeCell ref="D583:E583"/>
    <mergeCell ref="G583:H583"/>
    <mergeCell ref="I583:J583"/>
    <mergeCell ref="B584:C584"/>
    <mergeCell ref="D584:E584"/>
    <mergeCell ref="G584:H584"/>
    <mergeCell ref="I584:J584"/>
    <mergeCell ref="B581:C581"/>
    <mergeCell ref="D581:E581"/>
    <mergeCell ref="G581:H581"/>
    <mergeCell ref="I581:J581"/>
    <mergeCell ref="G582:J582"/>
    <mergeCell ref="B579:C579"/>
    <mergeCell ref="D579:E579"/>
    <mergeCell ref="G579:H579"/>
    <mergeCell ref="I579:J579"/>
    <mergeCell ref="B580:C580"/>
    <mergeCell ref="D580:E580"/>
    <mergeCell ref="G580:H580"/>
    <mergeCell ref="I580:J580"/>
    <mergeCell ref="G577:J577"/>
    <mergeCell ref="A578:C578"/>
    <mergeCell ref="D578:E578"/>
    <mergeCell ref="G578:H578"/>
    <mergeCell ref="I578:J578"/>
    <mergeCell ref="B575:C575"/>
    <mergeCell ref="D575:E575"/>
    <mergeCell ref="G575:H575"/>
    <mergeCell ref="I575:J575"/>
    <mergeCell ref="B576:C576"/>
    <mergeCell ref="D576:E576"/>
    <mergeCell ref="G576:H576"/>
    <mergeCell ref="I576:J576"/>
    <mergeCell ref="G571:J571"/>
    <mergeCell ref="G572:K572"/>
    <mergeCell ref="A573:K573"/>
    <mergeCell ref="A574:C574"/>
    <mergeCell ref="D574:E574"/>
    <mergeCell ref="G574:H574"/>
    <mergeCell ref="I574:J574"/>
    <mergeCell ref="B569:C569"/>
    <mergeCell ref="D569:E569"/>
    <mergeCell ref="G569:H569"/>
    <mergeCell ref="I569:J569"/>
    <mergeCell ref="G570:J570"/>
    <mergeCell ref="A567:C567"/>
    <mergeCell ref="D567:E567"/>
    <mergeCell ref="G567:H567"/>
    <mergeCell ref="I567:J567"/>
    <mergeCell ref="B568:C568"/>
    <mergeCell ref="D568:E568"/>
    <mergeCell ref="G568:H568"/>
    <mergeCell ref="I568:J568"/>
    <mergeCell ref="B565:C565"/>
    <mergeCell ref="D565:E565"/>
    <mergeCell ref="G565:H565"/>
    <mergeCell ref="I565:J565"/>
    <mergeCell ref="G566:J566"/>
    <mergeCell ref="B563:C563"/>
    <mergeCell ref="D563:E563"/>
    <mergeCell ref="G563:H563"/>
    <mergeCell ref="I563:J563"/>
    <mergeCell ref="B564:C564"/>
    <mergeCell ref="D564:E564"/>
    <mergeCell ref="G564:H564"/>
    <mergeCell ref="I564:J564"/>
    <mergeCell ref="G561:J561"/>
    <mergeCell ref="A562:C562"/>
    <mergeCell ref="D562:E562"/>
    <mergeCell ref="G562:H562"/>
    <mergeCell ref="I562:J562"/>
    <mergeCell ref="B559:C559"/>
    <mergeCell ref="D559:E559"/>
    <mergeCell ref="G559:H559"/>
    <mergeCell ref="I559:J559"/>
    <mergeCell ref="B560:C560"/>
    <mergeCell ref="D560:E560"/>
    <mergeCell ref="G560:H560"/>
    <mergeCell ref="I560:J560"/>
    <mergeCell ref="G555:J555"/>
    <mergeCell ref="G556:K556"/>
    <mergeCell ref="A557:K557"/>
    <mergeCell ref="A558:C558"/>
    <mergeCell ref="D558:E558"/>
    <mergeCell ref="G558:H558"/>
    <mergeCell ref="I558:J558"/>
    <mergeCell ref="B553:C553"/>
    <mergeCell ref="D553:E553"/>
    <mergeCell ref="G553:H553"/>
    <mergeCell ref="I553:J553"/>
    <mergeCell ref="G554:J554"/>
    <mergeCell ref="A551:C551"/>
    <mergeCell ref="D551:E551"/>
    <mergeCell ref="G551:H551"/>
    <mergeCell ref="I551:J551"/>
    <mergeCell ref="B552:C552"/>
    <mergeCell ref="D552:E552"/>
    <mergeCell ref="G552:H552"/>
    <mergeCell ref="I552:J552"/>
    <mergeCell ref="B549:C549"/>
    <mergeCell ref="D549:E549"/>
    <mergeCell ref="G549:H549"/>
    <mergeCell ref="I549:J549"/>
    <mergeCell ref="G550:J550"/>
    <mergeCell ref="B547:C547"/>
    <mergeCell ref="D547:E547"/>
    <mergeCell ref="G547:H547"/>
    <mergeCell ref="I547:J547"/>
    <mergeCell ref="B548:C548"/>
    <mergeCell ref="D548:E548"/>
    <mergeCell ref="G548:H548"/>
    <mergeCell ref="I548:J548"/>
    <mergeCell ref="G545:J545"/>
    <mergeCell ref="A546:C546"/>
    <mergeCell ref="D546:E546"/>
    <mergeCell ref="G546:H546"/>
    <mergeCell ref="I546:J546"/>
    <mergeCell ref="B543:C543"/>
    <mergeCell ref="D543:E543"/>
    <mergeCell ref="G543:H543"/>
    <mergeCell ref="I543:J543"/>
    <mergeCell ref="B544:C544"/>
    <mergeCell ref="D544:E544"/>
    <mergeCell ref="G544:H544"/>
    <mergeCell ref="I544:J544"/>
    <mergeCell ref="G538:J538"/>
    <mergeCell ref="G539:J539"/>
    <mergeCell ref="G540:K540"/>
    <mergeCell ref="A541:K541"/>
    <mergeCell ref="A542:C542"/>
    <mergeCell ref="D542:E542"/>
    <mergeCell ref="G542:H542"/>
    <mergeCell ref="I542:J542"/>
    <mergeCell ref="A536:C536"/>
    <mergeCell ref="D536:E536"/>
    <mergeCell ref="G536:H536"/>
    <mergeCell ref="I536:J536"/>
    <mergeCell ref="B537:C537"/>
    <mergeCell ref="D537:E537"/>
    <mergeCell ref="G537:H537"/>
    <mergeCell ref="I537:J537"/>
    <mergeCell ref="B534:C534"/>
    <mergeCell ref="D534:E534"/>
    <mergeCell ref="G534:H534"/>
    <mergeCell ref="I534:J534"/>
    <mergeCell ref="G535:J535"/>
    <mergeCell ref="B532:C532"/>
    <mergeCell ref="D532:E532"/>
    <mergeCell ref="G532:H532"/>
    <mergeCell ref="I532:J532"/>
    <mergeCell ref="B533:C533"/>
    <mergeCell ref="D533:E533"/>
    <mergeCell ref="G533:H533"/>
    <mergeCell ref="I533:J533"/>
    <mergeCell ref="G528:J528"/>
    <mergeCell ref="G529:K529"/>
    <mergeCell ref="A530:K530"/>
    <mergeCell ref="A531:C531"/>
    <mergeCell ref="D531:E531"/>
    <mergeCell ref="G531:H531"/>
    <mergeCell ref="I531:J531"/>
    <mergeCell ref="B526:C526"/>
    <mergeCell ref="D526:E526"/>
    <mergeCell ref="G526:H526"/>
    <mergeCell ref="I526:J526"/>
    <mergeCell ref="G527:J527"/>
    <mergeCell ref="G522:J522"/>
    <mergeCell ref="G523:K523"/>
    <mergeCell ref="A524:K524"/>
    <mergeCell ref="A525:C525"/>
    <mergeCell ref="D525:E525"/>
    <mergeCell ref="G525:H525"/>
    <mergeCell ref="I525:J525"/>
    <mergeCell ref="B520:C520"/>
    <mergeCell ref="D520:E520"/>
    <mergeCell ref="G520:H520"/>
    <mergeCell ref="I520:J520"/>
    <mergeCell ref="G521:J521"/>
    <mergeCell ref="G516:J516"/>
    <mergeCell ref="G517:K517"/>
    <mergeCell ref="A518:K518"/>
    <mergeCell ref="A519:C519"/>
    <mergeCell ref="D519:E519"/>
    <mergeCell ref="G519:H519"/>
    <mergeCell ref="I519:J519"/>
    <mergeCell ref="B514:C514"/>
    <mergeCell ref="D514:E514"/>
    <mergeCell ref="G514:H514"/>
    <mergeCell ref="I514:J514"/>
    <mergeCell ref="G515:J515"/>
    <mergeCell ref="G510:J510"/>
    <mergeCell ref="G511:K511"/>
    <mergeCell ref="A512:K512"/>
    <mergeCell ref="A513:C513"/>
    <mergeCell ref="D513:E513"/>
    <mergeCell ref="G513:H513"/>
    <mergeCell ref="I513:J513"/>
    <mergeCell ref="B508:C508"/>
    <mergeCell ref="D508:E508"/>
    <mergeCell ref="G508:H508"/>
    <mergeCell ref="I508:J508"/>
    <mergeCell ref="G509:J509"/>
    <mergeCell ref="G504:J504"/>
    <mergeCell ref="G505:K505"/>
    <mergeCell ref="A506:K506"/>
    <mergeCell ref="A507:C507"/>
    <mergeCell ref="D507:E507"/>
    <mergeCell ref="G507:H507"/>
    <mergeCell ref="I507:J507"/>
    <mergeCell ref="B502:C502"/>
    <mergeCell ref="D502:E502"/>
    <mergeCell ref="G502:H502"/>
    <mergeCell ref="I502:J502"/>
    <mergeCell ref="G503:J503"/>
    <mergeCell ref="B500:C500"/>
    <mergeCell ref="D500:E500"/>
    <mergeCell ref="G500:H500"/>
    <mergeCell ref="I500:J500"/>
    <mergeCell ref="B501:C501"/>
    <mergeCell ref="D501:E501"/>
    <mergeCell ref="G501:H501"/>
    <mergeCell ref="I501:J501"/>
    <mergeCell ref="A498:C498"/>
    <mergeCell ref="D498:E498"/>
    <mergeCell ref="G498:H498"/>
    <mergeCell ref="I498:J498"/>
    <mergeCell ref="B499:C499"/>
    <mergeCell ref="D499:E499"/>
    <mergeCell ref="G499:H499"/>
    <mergeCell ref="I499:J499"/>
    <mergeCell ref="B496:C496"/>
    <mergeCell ref="D496:E496"/>
    <mergeCell ref="G496:H496"/>
    <mergeCell ref="I496:J496"/>
    <mergeCell ref="G497:J497"/>
    <mergeCell ref="G492:J492"/>
    <mergeCell ref="G493:K493"/>
    <mergeCell ref="A494:K494"/>
    <mergeCell ref="A495:C495"/>
    <mergeCell ref="D495:E495"/>
    <mergeCell ref="G495:H495"/>
    <mergeCell ref="I495:J495"/>
    <mergeCell ref="B490:C490"/>
    <mergeCell ref="D490:E490"/>
    <mergeCell ref="G490:H490"/>
    <mergeCell ref="I490:J490"/>
    <mergeCell ref="G491:J491"/>
    <mergeCell ref="A488:C488"/>
    <mergeCell ref="D488:E488"/>
    <mergeCell ref="G488:H488"/>
    <mergeCell ref="I488:J488"/>
    <mergeCell ref="B489:C489"/>
    <mergeCell ref="D489:E489"/>
    <mergeCell ref="G489:H489"/>
    <mergeCell ref="I489:J489"/>
    <mergeCell ref="B486:C486"/>
    <mergeCell ref="D486:E486"/>
    <mergeCell ref="G486:H486"/>
    <mergeCell ref="I486:J486"/>
    <mergeCell ref="G487:J487"/>
    <mergeCell ref="G481:J481"/>
    <mergeCell ref="G482:J482"/>
    <mergeCell ref="G483:K483"/>
    <mergeCell ref="A484:K484"/>
    <mergeCell ref="A485:C485"/>
    <mergeCell ref="D485:E485"/>
    <mergeCell ref="G485:H485"/>
    <mergeCell ref="I485:J485"/>
    <mergeCell ref="A479:C479"/>
    <mergeCell ref="D479:E479"/>
    <mergeCell ref="G479:H479"/>
    <mergeCell ref="I479:J479"/>
    <mergeCell ref="B480:C480"/>
    <mergeCell ref="D480:E480"/>
    <mergeCell ref="G480:H480"/>
    <mergeCell ref="I480:J480"/>
    <mergeCell ref="B477:C477"/>
    <mergeCell ref="D477:E477"/>
    <mergeCell ref="G477:H477"/>
    <mergeCell ref="I477:J477"/>
    <mergeCell ref="G478:J478"/>
    <mergeCell ref="G475:J475"/>
    <mergeCell ref="A476:C476"/>
    <mergeCell ref="D476:E476"/>
    <mergeCell ref="G476:H476"/>
    <mergeCell ref="I476:J476"/>
    <mergeCell ref="B473:C473"/>
    <mergeCell ref="D473:E473"/>
    <mergeCell ref="G473:H473"/>
    <mergeCell ref="I473:J473"/>
    <mergeCell ref="B474:C474"/>
    <mergeCell ref="D474:E474"/>
    <mergeCell ref="G474:H474"/>
    <mergeCell ref="I474:J474"/>
    <mergeCell ref="B471:C471"/>
    <mergeCell ref="D471:E471"/>
    <mergeCell ref="G471:H471"/>
    <mergeCell ref="I471:J471"/>
    <mergeCell ref="B472:C472"/>
    <mergeCell ref="D472:E472"/>
    <mergeCell ref="G472:H472"/>
    <mergeCell ref="I472:J472"/>
    <mergeCell ref="B469:C469"/>
    <mergeCell ref="D469:E469"/>
    <mergeCell ref="G469:H469"/>
    <mergeCell ref="I469:J469"/>
    <mergeCell ref="B470:C470"/>
    <mergeCell ref="D470:E470"/>
    <mergeCell ref="G470:H470"/>
    <mergeCell ref="I470:J470"/>
    <mergeCell ref="G464:J464"/>
    <mergeCell ref="G465:J465"/>
    <mergeCell ref="G466:K466"/>
    <mergeCell ref="A467:K467"/>
    <mergeCell ref="A468:C468"/>
    <mergeCell ref="D468:E468"/>
    <mergeCell ref="G468:H468"/>
    <mergeCell ref="I468:J468"/>
    <mergeCell ref="A462:C462"/>
    <mergeCell ref="D462:E462"/>
    <mergeCell ref="G462:H462"/>
    <mergeCell ref="I462:J462"/>
    <mergeCell ref="B463:C463"/>
    <mergeCell ref="D463:E463"/>
    <mergeCell ref="G463:H463"/>
    <mergeCell ref="I463:J463"/>
    <mergeCell ref="B460:C460"/>
    <mergeCell ref="D460:E460"/>
    <mergeCell ref="G460:H460"/>
    <mergeCell ref="I460:J460"/>
    <mergeCell ref="G461:J461"/>
    <mergeCell ref="G458:J458"/>
    <mergeCell ref="A459:C459"/>
    <mergeCell ref="D459:E459"/>
    <mergeCell ref="G459:H459"/>
    <mergeCell ref="I459:J459"/>
    <mergeCell ref="B456:C456"/>
    <mergeCell ref="D456:E456"/>
    <mergeCell ref="G456:H456"/>
    <mergeCell ref="I456:J456"/>
    <mergeCell ref="B457:C457"/>
    <mergeCell ref="D457:E457"/>
    <mergeCell ref="G457:H457"/>
    <mergeCell ref="I457:J457"/>
    <mergeCell ref="B454:C454"/>
    <mergeCell ref="D454:E454"/>
    <mergeCell ref="G454:H454"/>
    <mergeCell ref="I454:J454"/>
    <mergeCell ref="B455:C455"/>
    <mergeCell ref="D455:E455"/>
    <mergeCell ref="G455:H455"/>
    <mergeCell ref="I455:J455"/>
    <mergeCell ref="B452:C452"/>
    <mergeCell ref="D452:E452"/>
    <mergeCell ref="G452:H452"/>
    <mergeCell ref="I452:J452"/>
    <mergeCell ref="B453:C453"/>
    <mergeCell ref="D453:E453"/>
    <mergeCell ref="G453:H453"/>
    <mergeCell ref="I453:J453"/>
    <mergeCell ref="G448:J448"/>
    <mergeCell ref="G449:K449"/>
    <mergeCell ref="A450:K450"/>
    <mergeCell ref="A451:C451"/>
    <mergeCell ref="D451:E451"/>
    <mergeCell ref="G451:H451"/>
    <mergeCell ref="I451:J451"/>
    <mergeCell ref="B446:C446"/>
    <mergeCell ref="D446:E446"/>
    <mergeCell ref="G446:H446"/>
    <mergeCell ref="I446:J446"/>
    <mergeCell ref="G447:J447"/>
    <mergeCell ref="G441:J441"/>
    <mergeCell ref="G442:J442"/>
    <mergeCell ref="G443:K443"/>
    <mergeCell ref="A444:K444"/>
    <mergeCell ref="A445:C445"/>
    <mergeCell ref="D445:E445"/>
    <mergeCell ref="G445:H445"/>
    <mergeCell ref="I445:J445"/>
    <mergeCell ref="B439:C439"/>
    <mergeCell ref="D439:E439"/>
    <mergeCell ref="G439:H439"/>
    <mergeCell ref="I439:J439"/>
    <mergeCell ref="B440:C440"/>
    <mergeCell ref="D440:E440"/>
    <mergeCell ref="G440:H440"/>
    <mergeCell ref="I440:J440"/>
    <mergeCell ref="G434:J434"/>
    <mergeCell ref="G435:J435"/>
    <mergeCell ref="G436:K436"/>
    <mergeCell ref="A437:K437"/>
    <mergeCell ref="A438:C438"/>
    <mergeCell ref="D438:E438"/>
    <mergeCell ref="G438:H438"/>
    <mergeCell ref="I438:J438"/>
    <mergeCell ref="B432:C432"/>
    <mergeCell ref="D432:E432"/>
    <mergeCell ref="G432:H432"/>
    <mergeCell ref="I432:J432"/>
    <mergeCell ref="B433:C433"/>
    <mergeCell ref="D433:E433"/>
    <mergeCell ref="G433:H433"/>
    <mergeCell ref="I433:J433"/>
    <mergeCell ref="G427:J427"/>
    <mergeCell ref="G428:J428"/>
    <mergeCell ref="G429:K429"/>
    <mergeCell ref="A430:K430"/>
    <mergeCell ref="A431:C431"/>
    <mergeCell ref="D431:E431"/>
    <mergeCell ref="G431:H431"/>
    <mergeCell ref="I431:J431"/>
    <mergeCell ref="B425:C425"/>
    <mergeCell ref="D425:E425"/>
    <mergeCell ref="G425:H425"/>
    <mergeCell ref="I425:J425"/>
    <mergeCell ref="B426:C426"/>
    <mergeCell ref="D426:E426"/>
    <mergeCell ref="G426:H426"/>
    <mergeCell ref="I426:J426"/>
    <mergeCell ref="G420:J420"/>
    <mergeCell ref="G421:J421"/>
    <mergeCell ref="G422:K422"/>
    <mergeCell ref="A423:K423"/>
    <mergeCell ref="A424:C424"/>
    <mergeCell ref="D424:E424"/>
    <mergeCell ref="G424:H424"/>
    <mergeCell ref="I424:J424"/>
    <mergeCell ref="B418:C418"/>
    <mergeCell ref="D418:E418"/>
    <mergeCell ref="G418:H418"/>
    <mergeCell ref="I418:J418"/>
    <mergeCell ref="B419:C419"/>
    <mergeCell ref="D419:E419"/>
    <mergeCell ref="G419:H419"/>
    <mergeCell ref="I419:J419"/>
    <mergeCell ref="G413:J413"/>
    <mergeCell ref="G414:J414"/>
    <mergeCell ref="G415:K415"/>
    <mergeCell ref="A416:K416"/>
    <mergeCell ref="A417:C417"/>
    <mergeCell ref="D417:E417"/>
    <mergeCell ref="G417:H417"/>
    <mergeCell ref="I417:J417"/>
    <mergeCell ref="B411:C411"/>
    <mergeCell ref="D411:E411"/>
    <mergeCell ref="G411:H411"/>
    <mergeCell ref="I411:J411"/>
    <mergeCell ref="B412:C412"/>
    <mergeCell ref="D412:E412"/>
    <mergeCell ref="G412:H412"/>
    <mergeCell ref="I412:J412"/>
    <mergeCell ref="B409:C409"/>
    <mergeCell ref="D409:E409"/>
    <mergeCell ref="G409:H409"/>
    <mergeCell ref="I409:J409"/>
    <mergeCell ref="B410:C410"/>
    <mergeCell ref="D410:E410"/>
    <mergeCell ref="G410:H410"/>
    <mergeCell ref="I410:J410"/>
    <mergeCell ref="A407:C407"/>
    <mergeCell ref="D407:E407"/>
    <mergeCell ref="G407:H407"/>
    <mergeCell ref="I407:J407"/>
    <mergeCell ref="B408:C408"/>
    <mergeCell ref="D408:E408"/>
    <mergeCell ref="G408:H408"/>
    <mergeCell ref="I408:J408"/>
    <mergeCell ref="B405:C405"/>
    <mergeCell ref="D405:E405"/>
    <mergeCell ref="G405:H405"/>
    <mergeCell ref="I405:J405"/>
    <mergeCell ref="G406:J406"/>
    <mergeCell ref="G400:J400"/>
    <mergeCell ref="G401:J401"/>
    <mergeCell ref="G402:K402"/>
    <mergeCell ref="A403:K403"/>
    <mergeCell ref="A404:C404"/>
    <mergeCell ref="D404:E404"/>
    <mergeCell ref="G404:H404"/>
    <mergeCell ref="I404:J404"/>
    <mergeCell ref="B398:C398"/>
    <mergeCell ref="D398:E398"/>
    <mergeCell ref="G398:H398"/>
    <mergeCell ref="I398:J398"/>
    <mergeCell ref="B399:C399"/>
    <mergeCell ref="D399:E399"/>
    <mergeCell ref="G399:H399"/>
    <mergeCell ref="I399:J399"/>
    <mergeCell ref="A396:C396"/>
    <mergeCell ref="D396:E396"/>
    <mergeCell ref="G396:H396"/>
    <mergeCell ref="I396:J396"/>
    <mergeCell ref="B397:C397"/>
    <mergeCell ref="D397:E397"/>
    <mergeCell ref="G397:H397"/>
    <mergeCell ref="I397:J397"/>
    <mergeCell ref="B394:C394"/>
    <mergeCell ref="D394:E394"/>
    <mergeCell ref="G394:H394"/>
    <mergeCell ref="I394:J394"/>
    <mergeCell ref="G395:J395"/>
    <mergeCell ref="G390:J390"/>
    <mergeCell ref="G391:K391"/>
    <mergeCell ref="A392:K392"/>
    <mergeCell ref="A393:C393"/>
    <mergeCell ref="D393:E393"/>
    <mergeCell ref="G393:H393"/>
    <mergeCell ref="I393:J393"/>
    <mergeCell ref="B388:C388"/>
    <mergeCell ref="D388:E388"/>
    <mergeCell ref="G388:H388"/>
    <mergeCell ref="I388:J388"/>
    <mergeCell ref="G389:J389"/>
    <mergeCell ref="G383:J383"/>
    <mergeCell ref="G384:J384"/>
    <mergeCell ref="G385:K385"/>
    <mergeCell ref="A386:K386"/>
    <mergeCell ref="A387:C387"/>
    <mergeCell ref="D387:E387"/>
    <mergeCell ref="G387:H387"/>
    <mergeCell ref="I387:J387"/>
    <mergeCell ref="B381:C381"/>
    <mergeCell ref="D381:E381"/>
    <mergeCell ref="G381:H381"/>
    <mergeCell ref="I381:J381"/>
    <mergeCell ref="B382:C382"/>
    <mergeCell ref="D382:E382"/>
    <mergeCell ref="G382:H382"/>
    <mergeCell ref="I382:J382"/>
    <mergeCell ref="G376:J376"/>
    <mergeCell ref="G377:J377"/>
    <mergeCell ref="G378:K378"/>
    <mergeCell ref="A379:K379"/>
    <mergeCell ref="A380:C380"/>
    <mergeCell ref="D380:E380"/>
    <mergeCell ref="G380:H380"/>
    <mergeCell ref="I380:J380"/>
    <mergeCell ref="B374:C374"/>
    <mergeCell ref="D374:E374"/>
    <mergeCell ref="G374:H374"/>
    <mergeCell ref="I374:J374"/>
    <mergeCell ref="B375:C375"/>
    <mergeCell ref="D375:E375"/>
    <mergeCell ref="G375:H375"/>
    <mergeCell ref="I375:J375"/>
    <mergeCell ref="G369:J369"/>
    <mergeCell ref="G370:J370"/>
    <mergeCell ref="G371:K371"/>
    <mergeCell ref="A372:K372"/>
    <mergeCell ref="A373:C373"/>
    <mergeCell ref="D373:E373"/>
    <mergeCell ref="G373:H373"/>
    <mergeCell ref="I373:J373"/>
    <mergeCell ref="B367:C367"/>
    <mergeCell ref="D367:E367"/>
    <mergeCell ref="G367:H367"/>
    <mergeCell ref="I367:J367"/>
    <mergeCell ref="B368:C368"/>
    <mergeCell ref="D368:E368"/>
    <mergeCell ref="G368:H368"/>
    <mergeCell ref="I368:J368"/>
    <mergeCell ref="G362:J362"/>
    <mergeCell ref="G363:J363"/>
    <mergeCell ref="G364:K364"/>
    <mergeCell ref="A365:K365"/>
    <mergeCell ref="A366:C366"/>
    <mergeCell ref="D366:E366"/>
    <mergeCell ref="G366:H366"/>
    <mergeCell ref="I366:J366"/>
    <mergeCell ref="B360:C360"/>
    <mergeCell ref="D360:E360"/>
    <mergeCell ref="G360:H360"/>
    <mergeCell ref="I360:J360"/>
    <mergeCell ref="B361:C361"/>
    <mergeCell ref="D361:E361"/>
    <mergeCell ref="G361:H361"/>
    <mergeCell ref="I361:J361"/>
    <mergeCell ref="G355:J355"/>
    <mergeCell ref="G356:J356"/>
    <mergeCell ref="G357:K357"/>
    <mergeCell ref="A358:K358"/>
    <mergeCell ref="A359:C359"/>
    <mergeCell ref="D359:E359"/>
    <mergeCell ref="G359:H359"/>
    <mergeCell ref="I359:J359"/>
    <mergeCell ref="B353:C353"/>
    <mergeCell ref="D353:E353"/>
    <mergeCell ref="G353:H353"/>
    <mergeCell ref="I353:J353"/>
    <mergeCell ref="B354:C354"/>
    <mergeCell ref="D354:E354"/>
    <mergeCell ref="G354:H354"/>
    <mergeCell ref="I354:J354"/>
    <mergeCell ref="B351:C351"/>
    <mergeCell ref="D351:E351"/>
    <mergeCell ref="G351:H351"/>
    <mergeCell ref="I351:J351"/>
    <mergeCell ref="B352:C352"/>
    <mergeCell ref="D352:E352"/>
    <mergeCell ref="G352:H352"/>
    <mergeCell ref="I352:J352"/>
    <mergeCell ref="A349:C349"/>
    <mergeCell ref="D349:E349"/>
    <mergeCell ref="G349:H349"/>
    <mergeCell ref="I349:J349"/>
    <mergeCell ref="B350:C350"/>
    <mergeCell ref="D350:E350"/>
    <mergeCell ref="G350:H350"/>
    <mergeCell ref="I350:J350"/>
    <mergeCell ref="B347:C347"/>
    <mergeCell ref="D347:E347"/>
    <mergeCell ref="G347:H347"/>
    <mergeCell ref="I347:J347"/>
    <mergeCell ref="G348:J348"/>
    <mergeCell ref="G342:J342"/>
    <mergeCell ref="G343:J343"/>
    <mergeCell ref="G344:K344"/>
    <mergeCell ref="A345:K345"/>
    <mergeCell ref="A346:C346"/>
    <mergeCell ref="D346:E346"/>
    <mergeCell ref="G346:H346"/>
    <mergeCell ref="I346:J346"/>
    <mergeCell ref="B340:C340"/>
    <mergeCell ref="D340:E340"/>
    <mergeCell ref="G340:H340"/>
    <mergeCell ref="I340:J340"/>
    <mergeCell ref="B341:C341"/>
    <mergeCell ref="D341:E341"/>
    <mergeCell ref="G341:H341"/>
    <mergeCell ref="I341:J341"/>
    <mergeCell ref="A338:C338"/>
    <mergeCell ref="D338:E338"/>
    <mergeCell ref="G338:H338"/>
    <mergeCell ref="I338:J338"/>
    <mergeCell ref="B339:C339"/>
    <mergeCell ref="D339:E339"/>
    <mergeCell ref="G339:H339"/>
    <mergeCell ref="I339:J339"/>
    <mergeCell ref="B336:C336"/>
    <mergeCell ref="D336:E336"/>
    <mergeCell ref="G336:H336"/>
    <mergeCell ref="I336:J336"/>
    <mergeCell ref="G337:J337"/>
    <mergeCell ref="G331:J331"/>
    <mergeCell ref="G332:J332"/>
    <mergeCell ref="G333:K333"/>
    <mergeCell ref="A334:K334"/>
    <mergeCell ref="A335:C335"/>
    <mergeCell ref="D335:E335"/>
    <mergeCell ref="G335:H335"/>
    <mergeCell ref="I335:J335"/>
    <mergeCell ref="A329:C329"/>
    <mergeCell ref="D329:E329"/>
    <mergeCell ref="G329:H329"/>
    <mergeCell ref="I329:J329"/>
    <mergeCell ref="B330:C330"/>
    <mergeCell ref="D330:E330"/>
    <mergeCell ref="G330:H330"/>
    <mergeCell ref="I330:J330"/>
    <mergeCell ref="B327:C327"/>
    <mergeCell ref="D327:E327"/>
    <mergeCell ref="G327:H327"/>
    <mergeCell ref="I327:J327"/>
    <mergeCell ref="G328:J328"/>
    <mergeCell ref="G325:J325"/>
    <mergeCell ref="A326:C326"/>
    <mergeCell ref="D326:E326"/>
    <mergeCell ref="G326:H326"/>
    <mergeCell ref="I326:J326"/>
    <mergeCell ref="B323:C323"/>
    <mergeCell ref="D323:E323"/>
    <mergeCell ref="G323:H323"/>
    <mergeCell ref="I323:J323"/>
    <mergeCell ref="B324:C324"/>
    <mergeCell ref="D324:E324"/>
    <mergeCell ref="G324:H324"/>
    <mergeCell ref="I324:J324"/>
    <mergeCell ref="B321:C321"/>
    <mergeCell ref="D321:E321"/>
    <mergeCell ref="G321:H321"/>
    <mergeCell ref="I321:J321"/>
    <mergeCell ref="B322:C322"/>
    <mergeCell ref="D322:E322"/>
    <mergeCell ref="G322:H322"/>
    <mergeCell ref="I322:J322"/>
    <mergeCell ref="B319:C319"/>
    <mergeCell ref="D319:E319"/>
    <mergeCell ref="G319:H319"/>
    <mergeCell ref="I319:J319"/>
    <mergeCell ref="B320:C320"/>
    <mergeCell ref="D320:E320"/>
    <mergeCell ref="G320:H320"/>
    <mergeCell ref="I320:J320"/>
    <mergeCell ref="G315:J315"/>
    <mergeCell ref="G316:K316"/>
    <mergeCell ref="A317:K317"/>
    <mergeCell ref="A318:C318"/>
    <mergeCell ref="D318:E318"/>
    <mergeCell ref="G318:H318"/>
    <mergeCell ref="I318:J318"/>
    <mergeCell ref="B313:C313"/>
    <mergeCell ref="D313:E313"/>
    <mergeCell ref="G313:H313"/>
    <mergeCell ref="I313:J313"/>
    <mergeCell ref="G314:J314"/>
    <mergeCell ref="G309:J309"/>
    <mergeCell ref="G310:K310"/>
    <mergeCell ref="A311:K311"/>
    <mergeCell ref="A312:C312"/>
    <mergeCell ref="D312:E312"/>
    <mergeCell ref="G312:H312"/>
    <mergeCell ref="I312:J312"/>
    <mergeCell ref="B307:C307"/>
    <mergeCell ref="D307:E307"/>
    <mergeCell ref="G307:H307"/>
    <mergeCell ref="I307:J307"/>
    <mergeCell ref="G308:J308"/>
    <mergeCell ref="G303:J303"/>
    <mergeCell ref="G304:K304"/>
    <mergeCell ref="A305:K305"/>
    <mergeCell ref="A306:C306"/>
    <mergeCell ref="D306:E306"/>
    <mergeCell ref="G306:H306"/>
    <mergeCell ref="I306:J306"/>
    <mergeCell ref="B301:C301"/>
    <mergeCell ref="D301:E301"/>
    <mergeCell ref="G301:H301"/>
    <mergeCell ref="I301:J301"/>
    <mergeCell ref="G302:J302"/>
    <mergeCell ref="G297:J297"/>
    <mergeCell ref="G298:K298"/>
    <mergeCell ref="A299:K299"/>
    <mergeCell ref="A300:C300"/>
    <mergeCell ref="D300:E300"/>
    <mergeCell ref="G300:H300"/>
    <mergeCell ref="I300:J300"/>
    <mergeCell ref="B295:C295"/>
    <mergeCell ref="D295:E295"/>
    <mergeCell ref="G295:H295"/>
    <mergeCell ref="I295:J295"/>
    <mergeCell ref="G296:J296"/>
    <mergeCell ref="G290:J290"/>
    <mergeCell ref="G291:J291"/>
    <mergeCell ref="G292:K292"/>
    <mergeCell ref="A293:K293"/>
    <mergeCell ref="A294:C294"/>
    <mergeCell ref="D294:E294"/>
    <mergeCell ref="G294:H294"/>
    <mergeCell ref="I294:J294"/>
    <mergeCell ref="B288:C288"/>
    <mergeCell ref="D288:E288"/>
    <mergeCell ref="G288:H288"/>
    <mergeCell ref="I288:J288"/>
    <mergeCell ref="B289:C289"/>
    <mergeCell ref="D289:E289"/>
    <mergeCell ref="G289:H289"/>
    <mergeCell ref="I289:J289"/>
    <mergeCell ref="B286:C286"/>
    <mergeCell ref="D286:E286"/>
    <mergeCell ref="G286:H286"/>
    <mergeCell ref="I286:J286"/>
    <mergeCell ref="B287:C287"/>
    <mergeCell ref="D287:E287"/>
    <mergeCell ref="G287:H287"/>
    <mergeCell ref="I287:J287"/>
    <mergeCell ref="G281:J281"/>
    <mergeCell ref="G282:J282"/>
    <mergeCell ref="G283:K283"/>
    <mergeCell ref="A284:K284"/>
    <mergeCell ref="A285:C285"/>
    <mergeCell ref="D285:E285"/>
    <mergeCell ref="G285:H285"/>
    <mergeCell ref="I285:J285"/>
    <mergeCell ref="B279:C279"/>
    <mergeCell ref="D279:E279"/>
    <mergeCell ref="G279:H279"/>
    <mergeCell ref="I279:J279"/>
    <mergeCell ref="B280:C280"/>
    <mergeCell ref="D280:E280"/>
    <mergeCell ref="G280:H280"/>
    <mergeCell ref="I280:J280"/>
    <mergeCell ref="G275:J275"/>
    <mergeCell ref="G276:K276"/>
    <mergeCell ref="A277:K277"/>
    <mergeCell ref="A278:C278"/>
    <mergeCell ref="D278:E278"/>
    <mergeCell ref="G278:H278"/>
    <mergeCell ref="I278:J278"/>
    <mergeCell ref="B273:C273"/>
    <mergeCell ref="D273:E273"/>
    <mergeCell ref="G273:H273"/>
    <mergeCell ref="I273:J273"/>
    <mergeCell ref="G274:J274"/>
    <mergeCell ref="G269:J269"/>
    <mergeCell ref="G270:K270"/>
    <mergeCell ref="A271:K271"/>
    <mergeCell ref="A272:C272"/>
    <mergeCell ref="D272:E272"/>
    <mergeCell ref="G272:H272"/>
    <mergeCell ref="I272:J272"/>
    <mergeCell ref="B267:C267"/>
    <mergeCell ref="D267:E267"/>
    <mergeCell ref="G267:H267"/>
    <mergeCell ref="I267:J267"/>
    <mergeCell ref="G268:J268"/>
    <mergeCell ref="G263:J263"/>
    <mergeCell ref="G264:K264"/>
    <mergeCell ref="A265:K265"/>
    <mergeCell ref="A266:C266"/>
    <mergeCell ref="D266:E266"/>
    <mergeCell ref="G266:H266"/>
    <mergeCell ref="I266:J266"/>
    <mergeCell ref="B261:C261"/>
    <mergeCell ref="D261:E261"/>
    <mergeCell ref="G261:H261"/>
    <mergeCell ref="I261:J261"/>
    <mergeCell ref="G262:J262"/>
    <mergeCell ref="G257:J257"/>
    <mergeCell ref="G258:K258"/>
    <mergeCell ref="A259:K259"/>
    <mergeCell ref="A260:C260"/>
    <mergeCell ref="D260:E260"/>
    <mergeCell ref="G260:H260"/>
    <mergeCell ref="I260:J260"/>
    <mergeCell ref="B255:C255"/>
    <mergeCell ref="D255:E255"/>
    <mergeCell ref="G255:H255"/>
    <mergeCell ref="I255:J255"/>
    <mergeCell ref="G256:J256"/>
    <mergeCell ref="G250:J250"/>
    <mergeCell ref="G251:J251"/>
    <mergeCell ref="G252:K252"/>
    <mergeCell ref="A253:K253"/>
    <mergeCell ref="A254:C254"/>
    <mergeCell ref="D254:E254"/>
    <mergeCell ref="G254:H254"/>
    <mergeCell ref="I254:J254"/>
    <mergeCell ref="B248:C248"/>
    <mergeCell ref="D248:E248"/>
    <mergeCell ref="G248:H248"/>
    <mergeCell ref="I248:J248"/>
    <mergeCell ref="B249:C249"/>
    <mergeCell ref="D249:E249"/>
    <mergeCell ref="G249:H249"/>
    <mergeCell ref="I249:J249"/>
    <mergeCell ref="B246:C246"/>
    <mergeCell ref="D246:E246"/>
    <mergeCell ref="G246:H246"/>
    <mergeCell ref="I246:J246"/>
    <mergeCell ref="B247:C247"/>
    <mergeCell ref="D247:E247"/>
    <mergeCell ref="G247:H247"/>
    <mergeCell ref="I247:J247"/>
    <mergeCell ref="G241:J241"/>
    <mergeCell ref="G242:J242"/>
    <mergeCell ref="G243:K243"/>
    <mergeCell ref="A244:K244"/>
    <mergeCell ref="A245:C245"/>
    <mergeCell ref="D245:E245"/>
    <mergeCell ref="G245:H245"/>
    <mergeCell ref="I245:J245"/>
    <mergeCell ref="B239:C239"/>
    <mergeCell ref="D239:E239"/>
    <mergeCell ref="G239:H239"/>
    <mergeCell ref="I239:J239"/>
    <mergeCell ref="B240:C240"/>
    <mergeCell ref="D240:E240"/>
    <mergeCell ref="G240:H240"/>
    <mergeCell ref="I240:J240"/>
    <mergeCell ref="G234:J234"/>
    <mergeCell ref="G235:J235"/>
    <mergeCell ref="G236:K236"/>
    <mergeCell ref="A237:K237"/>
    <mergeCell ref="A238:C238"/>
    <mergeCell ref="D238:E238"/>
    <mergeCell ref="G238:H238"/>
    <mergeCell ref="I238:J238"/>
    <mergeCell ref="A232:C232"/>
    <mergeCell ref="D232:E232"/>
    <mergeCell ref="G232:H232"/>
    <mergeCell ref="I232:J232"/>
    <mergeCell ref="B233:C233"/>
    <mergeCell ref="D233:E233"/>
    <mergeCell ref="G233:H233"/>
    <mergeCell ref="I233:J233"/>
    <mergeCell ref="B230:C230"/>
    <mergeCell ref="D230:E230"/>
    <mergeCell ref="G230:H230"/>
    <mergeCell ref="I230:J230"/>
    <mergeCell ref="G231:J231"/>
    <mergeCell ref="G228:J228"/>
    <mergeCell ref="A229:C229"/>
    <mergeCell ref="D229:E229"/>
    <mergeCell ref="G229:H229"/>
    <mergeCell ref="I229:J229"/>
    <mergeCell ref="B226:C226"/>
    <mergeCell ref="D226:E226"/>
    <mergeCell ref="G226:H226"/>
    <mergeCell ref="I226:J226"/>
    <mergeCell ref="B227:C227"/>
    <mergeCell ref="D227:E227"/>
    <mergeCell ref="G227:H227"/>
    <mergeCell ref="I227:J227"/>
    <mergeCell ref="B224:C224"/>
    <mergeCell ref="D224:E224"/>
    <mergeCell ref="G224:H224"/>
    <mergeCell ref="I224:J224"/>
    <mergeCell ref="B225:C225"/>
    <mergeCell ref="D225:E225"/>
    <mergeCell ref="G225:H225"/>
    <mergeCell ref="I225:J225"/>
    <mergeCell ref="B222:C222"/>
    <mergeCell ref="D222:E222"/>
    <mergeCell ref="G222:H222"/>
    <mergeCell ref="I222:J222"/>
    <mergeCell ref="B223:C223"/>
    <mergeCell ref="D223:E223"/>
    <mergeCell ref="G223:H223"/>
    <mergeCell ref="I223:J223"/>
    <mergeCell ref="G218:J218"/>
    <mergeCell ref="G219:K219"/>
    <mergeCell ref="A220:K220"/>
    <mergeCell ref="A221:C221"/>
    <mergeCell ref="D221:E221"/>
    <mergeCell ref="G221:H221"/>
    <mergeCell ref="I221:J221"/>
    <mergeCell ref="B216:C216"/>
    <mergeCell ref="D216:E216"/>
    <mergeCell ref="G216:H216"/>
    <mergeCell ref="I216:J216"/>
    <mergeCell ref="G217:J217"/>
    <mergeCell ref="G214:J214"/>
    <mergeCell ref="A215:C215"/>
    <mergeCell ref="D215:E215"/>
    <mergeCell ref="G215:H215"/>
    <mergeCell ref="I215:J215"/>
    <mergeCell ref="A212:C212"/>
    <mergeCell ref="D212:E212"/>
    <mergeCell ref="G212:H212"/>
    <mergeCell ref="I212:J212"/>
    <mergeCell ref="B213:C213"/>
    <mergeCell ref="D213:E213"/>
    <mergeCell ref="G213:H213"/>
    <mergeCell ref="I213:J213"/>
    <mergeCell ref="B210:C210"/>
    <mergeCell ref="D210:E210"/>
    <mergeCell ref="G210:H210"/>
    <mergeCell ref="I210:J210"/>
    <mergeCell ref="G211:J211"/>
    <mergeCell ref="B208:C208"/>
    <mergeCell ref="D208:E208"/>
    <mergeCell ref="G208:H208"/>
    <mergeCell ref="I208:J208"/>
    <mergeCell ref="B209:C209"/>
    <mergeCell ref="D209:E209"/>
    <mergeCell ref="G209:H209"/>
    <mergeCell ref="I209:J209"/>
    <mergeCell ref="G203:J203"/>
    <mergeCell ref="G204:J204"/>
    <mergeCell ref="G205:K205"/>
    <mergeCell ref="A206:K206"/>
    <mergeCell ref="A207:C207"/>
    <mergeCell ref="D207:E207"/>
    <mergeCell ref="G207:H207"/>
    <mergeCell ref="I207:J207"/>
    <mergeCell ref="A201:C201"/>
    <mergeCell ref="D201:E201"/>
    <mergeCell ref="G201:H201"/>
    <mergeCell ref="I201:J201"/>
    <mergeCell ref="B202:C202"/>
    <mergeCell ref="D202:E202"/>
    <mergeCell ref="G202:H202"/>
    <mergeCell ref="I202:J202"/>
    <mergeCell ref="B199:C199"/>
    <mergeCell ref="D199:E199"/>
    <mergeCell ref="G199:H199"/>
    <mergeCell ref="I199:J199"/>
    <mergeCell ref="G200:J200"/>
    <mergeCell ref="G197:J197"/>
    <mergeCell ref="A198:C198"/>
    <mergeCell ref="D198:E198"/>
    <mergeCell ref="G198:H198"/>
    <mergeCell ref="I198:J198"/>
    <mergeCell ref="B195:C195"/>
    <mergeCell ref="D195:E195"/>
    <mergeCell ref="G195:H195"/>
    <mergeCell ref="I195:J195"/>
    <mergeCell ref="B196:C196"/>
    <mergeCell ref="D196:E196"/>
    <mergeCell ref="G196:H196"/>
    <mergeCell ref="I196:J196"/>
    <mergeCell ref="B193:C193"/>
    <mergeCell ref="D193:E193"/>
    <mergeCell ref="G193:H193"/>
    <mergeCell ref="I193:J193"/>
    <mergeCell ref="B194:C194"/>
    <mergeCell ref="D194:E194"/>
    <mergeCell ref="G194:H194"/>
    <mergeCell ref="I194:J194"/>
    <mergeCell ref="B191:C191"/>
    <mergeCell ref="D191:E191"/>
    <mergeCell ref="G191:H191"/>
    <mergeCell ref="I191:J191"/>
    <mergeCell ref="B192:C192"/>
    <mergeCell ref="D192:E192"/>
    <mergeCell ref="G192:H192"/>
    <mergeCell ref="I192:J192"/>
    <mergeCell ref="G187:J187"/>
    <mergeCell ref="G188:K188"/>
    <mergeCell ref="A189:K189"/>
    <mergeCell ref="A190:C190"/>
    <mergeCell ref="D190:E190"/>
    <mergeCell ref="G190:H190"/>
    <mergeCell ref="I190:J190"/>
    <mergeCell ref="B185:C185"/>
    <mergeCell ref="D185:E185"/>
    <mergeCell ref="G185:H185"/>
    <mergeCell ref="I185:J185"/>
    <mergeCell ref="G186:J186"/>
    <mergeCell ref="A183:C183"/>
    <mergeCell ref="D183:E183"/>
    <mergeCell ref="G183:H183"/>
    <mergeCell ref="I183:J183"/>
    <mergeCell ref="B184:C184"/>
    <mergeCell ref="D184:E184"/>
    <mergeCell ref="G184:H184"/>
    <mergeCell ref="I184:J184"/>
    <mergeCell ref="B181:C181"/>
    <mergeCell ref="D181:E181"/>
    <mergeCell ref="G181:H181"/>
    <mergeCell ref="I181:J181"/>
    <mergeCell ref="G182:J182"/>
    <mergeCell ref="G177:J177"/>
    <mergeCell ref="G178:K178"/>
    <mergeCell ref="A179:K179"/>
    <mergeCell ref="A180:C180"/>
    <mergeCell ref="D180:E180"/>
    <mergeCell ref="G180:H180"/>
    <mergeCell ref="I180:J180"/>
    <mergeCell ref="B175:C175"/>
    <mergeCell ref="D175:E175"/>
    <mergeCell ref="G175:H175"/>
    <mergeCell ref="I175:J175"/>
    <mergeCell ref="G176:J176"/>
    <mergeCell ref="G173:J173"/>
    <mergeCell ref="A174:C174"/>
    <mergeCell ref="D174:E174"/>
    <mergeCell ref="G174:H174"/>
    <mergeCell ref="I174:J174"/>
    <mergeCell ref="B171:C171"/>
    <mergeCell ref="D171:E171"/>
    <mergeCell ref="G171:H171"/>
    <mergeCell ref="I171:J171"/>
    <mergeCell ref="B172:C172"/>
    <mergeCell ref="D172:E172"/>
    <mergeCell ref="G172:H172"/>
    <mergeCell ref="I172:J172"/>
    <mergeCell ref="G169:J169"/>
    <mergeCell ref="A170:C170"/>
    <mergeCell ref="D170:E170"/>
    <mergeCell ref="G170:H170"/>
    <mergeCell ref="I170:J170"/>
    <mergeCell ref="B167:C167"/>
    <mergeCell ref="D167:E167"/>
    <mergeCell ref="G167:H167"/>
    <mergeCell ref="I167:J167"/>
    <mergeCell ref="B168:C168"/>
    <mergeCell ref="D168:E168"/>
    <mergeCell ref="G168:H168"/>
    <mergeCell ref="I168:J168"/>
    <mergeCell ref="G163:J163"/>
    <mergeCell ref="G164:K164"/>
    <mergeCell ref="A165:K165"/>
    <mergeCell ref="A166:C166"/>
    <mergeCell ref="D166:E166"/>
    <mergeCell ref="G166:H166"/>
    <mergeCell ref="I166:J166"/>
    <mergeCell ref="B161:C161"/>
    <mergeCell ref="D161:E161"/>
    <mergeCell ref="G161:H161"/>
    <mergeCell ref="I161:J161"/>
    <mergeCell ref="G162:J162"/>
    <mergeCell ref="G159:J159"/>
    <mergeCell ref="A160:C160"/>
    <mergeCell ref="D160:E160"/>
    <mergeCell ref="G160:H160"/>
    <mergeCell ref="I160:J160"/>
    <mergeCell ref="B157:C157"/>
    <mergeCell ref="D157:E157"/>
    <mergeCell ref="G157:H157"/>
    <mergeCell ref="I157:J157"/>
    <mergeCell ref="B158:C158"/>
    <mergeCell ref="D158:E158"/>
    <mergeCell ref="G158:H158"/>
    <mergeCell ref="I158:J158"/>
    <mergeCell ref="G155:J155"/>
    <mergeCell ref="A156:C156"/>
    <mergeCell ref="D156:E156"/>
    <mergeCell ref="G156:H156"/>
    <mergeCell ref="I156:J156"/>
    <mergeCell ref="B153:C153"/>
    <mergeCell ref="D153:E153"/>
    <mergeCell ref="G153:H153"/>
    <mergeCell ref="I153:J153"/>
    <mergeCell ref="B154:C154"/>
    <mergeCell ref="D154:E154"/>
    <mergeCell ref="G154:H154"/>
    <mergeCell ref="I154:J154"/>
    <mergeCell ref="G149:J149"/>
    <mergeCell ref="G150:K150"/>
    <mergeCell ref="A151:K151"/>
    <mergeCell ref="A152:C152"/>
    <mergeCell ref="D152:E152"/>
    <mergeCell ref="G152:H152"/>
    <mergeCell ref="I152:J152"/>
    <mergeCell ref="B147:C147"/>
    <mergeCell ref="D147:E147"/>
    <mergeCell ref="G147:H147"/>
    <mergeCell ref="I147:J147"/>
    <mergeCell ref="G148:J148"/>
    <mergeCell ref="G145:J145"/>
    <mergeCell ref="A146:C146"/>
    <mergeCell ref="D146:E146"/>
    <mergeCell ref="G146:H146"/>
    <mergeCell ref="I146:J146"/>
    <mergeCell ref="B143:C143"/>
    <mergeCell ref="D143:E143"/>
    <mergeCell ref="G143:H143"/>
    <mergeCell ref="I143:J143"/>
    <mergeCell ref="B144:C144"/>
    <mergeCell ref="D144:E144"/>
    <mergeCell ref="G144:H144"/>
    <mergeCell ref="I144:J144"/>
    <mergeCell ref="G141:J141"/>
    <mergeCell ref="A142:C142"/>
    <mergeCell ref="D142:E142"/>
    <mergeCell ref="G142:H142"/>
    <mergeCell ref="I142:J142"/>
    <mergeCell ref="B139:C139"/>
    <mergeCell ref="D139:E139"/>
    <mergeCell ref="G139:H139"/>
    <mergeCell ref="I139:J139"/>
    <mergeCell ref="B140:C140"/>
    <mergeCell ref="D140:E140"/>
    <mergeCell ref="G140:H140"/>
    <mergeCell ref="I140:J140"/>
    <mergeCell ref="G135:J135"/>
    <mergeCell ref="G136:K136"/>
    <mergeCell ref="A137:K137"/>
    <mergeCell ref="A138:C138"/>
    <mergeCell ref="D138:E138"/>
    <mergeCell ref="G138:H138"/>
    <mergeCell ref="I138:J138"/>
    <mergeCell ref="B133:C133"/>
    <mergeCell ref="D133:E133"/>
    <mergeCell ref="G133:H133"/>
    <mergeCell ref="I133:J133"/>
    <mergeCell ref="G134:J134"/>
    <mergeCell ref="G131:J131"/>
    <mergeCell ref="A132:C132"/>
    <mergeCell ref="D132:E132"/>
    <mergeCell ref="G132:H132"/>
    <mergeCell ref="I132:J132"/>
    <mergeCell ref="B129:C129"/>
    <mergeCell ref="D129:E129"/>
    <mergeCell ref="G129:H129"/>
    <mergeCell ref="I129:J129"/>
    <mergeCell ref="B130:C130"/>
    <mergeCell ref="D130:E130"/>
    <mergeCell ref="G130:H130"/>
    <mergeCell ref="I130:J130"/>
    <mergeCell ref="G127:J127"/>
    <mergeCell ref="A128:C128"/>
    <mergeCell ref="D128:E128"/>
    <mergeCell ref="G128:H128"/>
    <mergeCell ref="I128:J128"/>
    <mergeCell ref="B125:C125"/>
    <mergeCell ref="D125:E125"/>
    <mergeCell ref="G125:H125"/>
    <mergeCell ref="I125:J125"/>
    <mergeCell ref="B126:C126"/>
    <mergeCell ref="D126:E126"/>
    <mergeCell ref="G126:H126"/>
    <mergeCell ref="I126:J126"/>
    <mergeCell ref="G121:J121"/>
    <mergeCell ref="G122:K122"/>
    <mergeCell ref="A123:K123"/>
    <mergeCell ref="A124:C124"/>
    <mergeCell ref="D124:E124"/>
    <mergeCell ref="G124:H124"/>
    <mergeCell ref="I124:J124"/>
    <mergeCell ref="B119:C119"/>
    <mergeCell ref="D119:E119"/>
    <mergeCell ref="G119:H119"/>
    <mergeCell ref="I119:J119"/>
    <mergeCell ref="G120:J120"/>
    <mergeCell ref="A117:C117"/>
    <mergeCell ref="D117:E117"/>
    <mergeCell ref="G117:H117"/>
    <mergeCell ref="I117:J117"/>
    <mergeCell ref="B118:C118"/>
    <mergeCell ref="D118:E118"/>
    <mergeCell ref="G118:H118"/>
    <mergeCell ref="I118:J118"/>
    <mergeCell ref="B115:C115"/>
    <mergeCell ref="D115:E115"/>
    <mergeCell ref="G115:H115"/>
    <mergeCell ref="I115:J115"/>
    <mergeCell ref="G116:J116"/>
    <mergeCell ref="G110:J110"/>
    <mergeCell ref="G111:J111"/>
    <mergeCell ref="G112:K112"/>
    <mergeCell ref="A113:K113"/>
    <mergeCell ref="A114:C114"/>
    <mergeCell ref="D114:E114"/>
    <mergeCell ref="G114:H114"/>
    <mergeCell ref="I114:J114"/>
    <mergeCell ref="A108:C108"/>
    <mergeCell ref="D108:E108"/>
    <mergeCell ref="G108:H108"/>
    <mergeCell ref="I108:J108"/>
    <mergeCell ref="B109:C109"/>
    <mergeCell ref="D109:E109"/>
    <mergeCell ref="G109:H109"/>
    <mergeCell ref="I109:J109"/>
    <mergeCell ref="B106:C106"/>
    <mergeCell ref="D106:E106"/>
    <mergeCell ref="G106:H106"/>
    <mergeCell ref="I106:J106"/>
    <mergeCell ref="G107:J107"/>
    <mergeCell ref="G104:J104"/>
    <mergeCell ref="A105:C105"/>
    <mergeCell ref="D105:E105"/>
    <mergeCell ref="G105:H105"/>
    <mergeCell ref="I105:J105"/>
    <mergeCell ref="B102:C102"/>
    <mergeCell ref="D102:E102"/>
    <mergeCell ref="G102:H102"/>
    <mergeCell ref="I102:J102"/>
    <mergeCell ref="B103:C103"/>
    <mergeCell ref="D103:E103"/>
    <mergeCell ref="G103:H103"/>
    <mergeCell ref="I103:J103"/>
    <mergeCell ref="B100:C100"/>
    <mergeCell ref="D100:E100"/>
    <mergeCell ref="G100:H100"/>
    <mergeCell ref="I100:J100"/>
    <mergeCell ref="B101:C101"/>
    <mergeCell ref="D101:E101"/>
    <mergeCell ref="G101:H101"/>
    <mergeCell ref="I101:J101"/>
    <mergeCell ref="B98:C98"/>
    <mergeCell ref="D98:E98"/>
    <mergeCell ref="G98:H98"/>
    <mergeCell ref="I98:J98"/>
    <mergeCell ref="B99:C99"/>
    <mergeCell ref="D99:E99"/>
    <mergeCell ref="G99:H99"/>
    <mergeCell ref="I99:J99"/>
    <mergeCell ref="G94:J94"/>
    <mergeCell ref="G95:K95"/>
    <mergeCell ref="A96:K96"/>
    <mergeCell ref="A97:C97"/>
    <mergeCell ref="D97:E97"/>
    <mergeCell ref="G97:H97"/>
    <mergeCell ref="I97:J97"/>
    <mergeCell ref="B92:C92"/>
    <mergeCell ref="D92:E92"/>
    <mergeCell ref="G92:H92"/>
    <mergeCell ref="I92:J92"/>
    <mergeCell ref="G93:J93"/>
    <mergeCell ref="G90:J90"/>
    <mergeCell ref="A91:C91"/>
    <mergeCell ref="D91:E91"/>
    <mergeCell ref="G91:H91"/>
    <mergeCell ref="I91:J91"/>
    <mergeCell ref="B88:C88"/>
    <mergeCell ref="D88:E88"/>
    <mergeCell ref="G88:H88"/>
    <mergeCell ref="I88:J88"/>
    <mergeCell ref="B89:C89"/>
    <mergeCell ref="D89:E89"/>
    <mergeCell ref="G89:H89"/>
    <mergeCell ref="I89:J89"/>
    <mergeCell ref="G86:J86"/>
    <mergeCell ref="A87:C87"/>
    <mergeCell ref="D87:E87"/>
    <mergeCell ref="G87:H87"/>
    <mergeCell ref="I87:J87"/>
    <mergeCell ref="B84:C84"/>
    <mergeCell ref="D84:E84"/>
    <mergeCell ref="G84:H84"/>
    <mergeCell ref="I84:J84"/>
    <mergeCell ref="B85:C85"/>
    <mergeCell ref="D85:E85"/>
    <mergeCell ref="G85:H85"/>
    <mergeCell ref="I85:J85"/>
    <mergeCell ref="G80:J80"/>
    <mergeCell ref="G81:K81"/>
    <mergeCell ref="A82:K82"/>
    <mergeCell ref="A83:C83"/>
    <mergeCell ref="D83:E83"/>
    <mergeCell ref="G83:H83"/>
    <mergeCell ref="I83:J83"/>
    <mergeCell ref="B78:C78"/>
    <mergeCell ref="D78:E78"/>
    <mergeCell ref="G78:H78"/>
    <mergeCell ref="I78:J78"/>
    <mergeCell ref="G79:J79"/>
    <mergeCell ref="G76:J76"/>
    <mergeCell ref="A77:C77"/>
    <mergeCell ref="D77:E77"/>
    <mergeCell ref="G77:H77"/>
    <mergeCell ref="I77:J77"/>
    <mergeCell ref="B74:C74"/>
    <mergeCell ref="D74:E74"/>
    <mergeCell ref="G74:H74"/>
    <mergeCell ref="I74:J74"/>
    <mergeCell ref="B75:C75"/>
    <mergeCell ref="D75:E75"/>
    <mergeCell ref="G75:H75"/>
    <mergeCell ref="I75:J75"/>
    <mergeCell ref="G72:J72"/>
    <mergeCell ref="A73:C73"/>
    <mergeCell ref="D73:E73"/>
    <mergeCell ref="G73:H73"/>
    <mergeCell ref="I73:J73"/>
    <mergeCell ref="B70:C70"/>
    <mergeCell ref="D70:E70"/>
    <mergeCell ref="G70:H70"/>
    <mergeCell ref="I70:J70"/>
    <mergeCell ref="B71:C71"/>
    <mergeCell ref="D71:E71"/>
    <mergeCell ref="G71:H71"/>
    <mergeCell ref="I71:J71"/>
    <mergeCell ref="G66:J66"/>
    <mergeCell ref="G67:K67"/>
    <mergeCell ref="A68:K68"/>
    <mergeCell ref="A69:C69"/>
    <mergeCell ref="D69:E69"/>
    <mergeCell ref="G69:H69"/>
    <mergeCell ref="I69:J69"/>
    <mergeCell ref="B64:C64"/>
    <mergeCell ref="D64:E64"/>
    <mergeCell ref="G64:H64"/>
    <mergeCell ref="I64:J64"/>
    <mergeCell ref="G65:J65"/>
    <mergeCell ref="G62:J62"/>
    <mergeCell ref="A63:C63"/>
    <mergeCell ref="D63:E63"/>
    <mergeCell ref="G63:H63"/>
    <mergeCell ref="I63:J63"/>
    <mergeCell ref="B60:C60"/>
    <mergeCell ref="D60:E60"/>
    <mergeCell ref="G60:H60"/>
    <mergeCell ref="I60:J60"/>
    <mergeCell ref="B61:C61"/>
    <mergeCell ref="D61:E61"/>
    <mergeCell ref="G61:H61"/>
    <mergeCell ref="I61:J61"/>
    <mergeCell ref="G56:J56"/>
    <mergeCell ref="G57:K57"/>
    <mergeCell ref="A58:K58"/>
    <mergeCell ref="A59:C59"/>
    <mergeCell ref="D59:E59"/>
    <mergeCell ref="G59:H59"/>
    <mergeCell ref="I59:J59"/>
    <mergeCell ref="B54:C54"/>
    <mergeCell ref="D54:E54"/>
    <mergeCell ref="G54:H54"/>
    <mergeCell ref="I54:J54"/>
    <mergeCell ref="G55:J55"/>
    <mergeCell ref="G52:J52"/>
    <mergeCell ref="A53:C53"/>
    <mergeCell ref="D53:E53"/>
    <mergeCell ref="G53:H53"/>
    <mergeCell ref="I53:J53"/>
    <mergeCell ref="B50:C50"/>
    <mergeCell ref="D50:E50"/>
    <mergeCell ref="G50:H50"/>
    <mergeCell ref="I50:J50"/>
    <mergeCell ref="B51:C51"/>
    <mergeCell ref="D51:E51"/>
    <mergeCell ref="G51:H51"/>
    <mergeCell ref="I51:J51"/>
    <mergeCell ref="G45:J45"/>
    <mergeCell ref="G46:J46"/>
    <mergeCell ref="G47:K47"/>
    <mergeCell ref="A48:K48"/>
    <mergeCell ref="A49:C49"/>
    <mergeCell ref="D49:E49"/>
    <mergeCell ref="G49:H49"/>
    <mergeCell ref="I49:J49"/>
    <mergeCell ref="A43:C43"/>
    <mergeCell ref="D43:E43"/>
    <mergeCell ref="G43:H43"/>
    <mergeCell ref="I43:J43"/>
    <mergeCell ref="B44:C44"/>
    <mergeCell ref="D44:E44"/>
    <mergeCell ref="G44:H44"/>
    <mergeCell ref="I44:J44"/>
    <mergeCell ref="B41:C41"/>
    <mergeCell ref="D41:E41"/>
    <mergeCell ref="G41:H41"/>
    <mergeCell ref="I41:J41"/>
    <mergeCell ref="G42:J42"/>
    <mergeCell ref="B39:C39"/>
    <mergeCell ref="D39:E39"/>
    <mergeCell ref="G39:H39"/>
    <mergeCell ref="I39:J39"/>
    <mergeCell ref="B40:C40"/>
    <mergeCell ref="D40:E40"/>
    <mergeCell ref="G40:H40"/>
    <mergeCell ref="I40:J40"/>
    <mergeCell ref="G34:J34"/>
    <mergeCell ref="G35:J35"/>
    <mergeCell ref="G36:K36"/>
    <mergeCell ref="A37:K37"/>
    <mergeCell ref="A38:C38"/>
    <mergeCell ref="D38:E38"/>
    <mergeCell ref="G38:H38"/>
    <mergeCell ref="I38:J38"/>
    <mergeCell ref="A32:C32"/>
    <mergeCell ref="D32:E32"/>
    <mergeCell ref="G32:H32"/>
    <mergeCell ref="I32:J32"/>
    <mergeCell ref="B33:C33"/>
    <mergeCell ref="D33:E33"/>
    <mergeCell ref="G33:H33"/>
    <mergeCell ref="I33:J33"/>
    <mergeCell ref="B30:C30"/>
    <mergeCell ref="D30:E30"/>
    <mergeCell ref="G30:H30"/>
    <mergeCell ref="I30:J30"/>
    <mergeCell ref="G31:J31"/>
    <mergeCell ref="G28:J28"/>
    <mergeCell ref="A29:C29"/>
    <mergeCell ref="D29:E29"/>
    <mergeCell ref="G29:H29"/>
    <mergeCell ref="I29:J29"/>
    <mergeCell ref="B26:C26"/>
    <mergeCell ref="D26:E26"/>
    <mergeCell ref="G26:H26"/>
    <mergeCell ref="I26:J26"/>
    <mergeCell ref="B27:C27"/>
    <mergeCell ref="D27:E27"/>
    <mergeCell ref="G27:H27"/>
    <mergeCell ref="I27:J27"/>
    <mergeCell ref="B24:C24"/>
    <mergeCell ref="D24:E24"/>
    <mergeCell ref="G24:H24"/>
    <mergeCell ref="I24:J24"/>
    <mergeCell ref="B25:C25"/>
    <mergeCell ref="D25:E25"/>
    <mergeCell ref="G25:H25"/>
    <mergeCell ref="I25:J25"/>
    <mergeCell ref="B22:C22"/>
    <mergeCell ref="D22:E22"/>
    <mergeCell ref="G22:H22"/>
    <mergeCell ref="I22:J22"/>
    <mergeCell ref="B23:C23"/>
    <mergeCell ref="D23:E23"/>
    <mergeCell ref="G23:H23"/>
    <mergeCell ref="I23:J23"/>
    <mergeCell ref="G17:J17"/>
    <mergeCell ref="G18:J18"/>
    <mergeCell ref="G19:K19"/>
    <mergeCell ref="A20:K20"/>
    <mergeCell ref="A21:C21"/>
    <mergeCell ref="D21:E21"/>
    <mergeCell ref="G21:H21"/>
    <mergeCell ref="I21:J21"/>
    <mergeCell ref="A15:C15"/>
    <mergeCell ref="D15:E15"/>
    <mergeCell ref="G15:H15"/>
    <mergeCell ref="I15:J15"/>
    <mergeCell ref="B16:C16"/>
    <mergeCell ref="D16:E16"/>
    <mergeCell ref="G16:H16"/>
    <mergeCell ref="I16:J16"/>
    <mergeCell ref="B13:C13"/>
    <mergeCell ref="D13:E13"/>
    <mergeCell ref="G13:H13"/>
    <mergeCell ref="I13:J13"/>
    <mergeCell ref="G14:J14"/>
    <mergeCell ref="G11:J11"/>
    <mergeCell ref="A12:C12"/>
    <mergeCell ref="D12:E12"/>
    <mergeCell ref="G12:H12"/>
    <mergeCell ref="I12:J12"/>
    <mergeCell ref="B9:C9"/>
    <mergeCell ref="D9:E9"/>
    <mergeCell ref="G9:H9"/>
    <mergeCell ref="I9:J9"/>
    <mergeCell ref="B10:C10"/>
    <mergeCell ref="D10:E10"/>
    <mergeCell ref="G10:H10"/>
    <mergeCell ref="I10:J10"/>
    <mergeCell ref="B7:C7"/>
    <mergeCell ref="D7:E7"/>
    <mergeCell ref="G7:H7"/>
    <mergeCell ref="I7:J7"/>
    <mergeCell ref="B8:C8"/>
    <mergeCell ref="D8:E8"/>
    <mergeCell ref="G8:H8"/>
    <mergeCell ref="I8:J8"/>
    <mergeCell ref="B5:C5"/>
    <mergeCell ref="D5:E5"/>
    <mergeCell ref="G5:H5"/>
    <mergeCell ref="I5:J5"/>
    <mergeCell ref="B6:C6"/>
    <mergeCell ref="D6:E6"/>
    <mergeCell ref="G6:H6"/>
    <mergeCell ref="I6:J6"/>
    <mergeCell ref="A1:K1"/>
    <mergeCell ref="G2:K2"/>
    <mergeCell ref="A3:K3"/>
    <mergeCell ref="A4:C4"/>
    <mergeCell ref="D4:E4"/>
    <mergeCell ref="G4:H4"/>
    <mergeCell ref="I4:J4"/>
  </mergeCells>
  <pageMargins left="0.5" right="0.5" top="0.5" bottom="0.5" header="0" footer="0"/>
  <pageSetup paperSize="9" scale="85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K53"/>
  <sheetViews>
    <sheetView workbookViewId="0"/>
  </sheetViews>
  <sheetFormatPr defaultRowHeight="15"/>
  <cols>
    <col min="1" max="1" width="9.28515625" customWidth="1"/>
    <col min="2" max="2" width="68.7109375" customWidth="1"/>
    <col min="3" max="3" width="9.28515625" customWidth="1"/>
    <col min="4" max="4" width="10.28515625" customWidth="1"/>
    <col min="5" max="5" width="9.28515625" customWidth="1"/>
    <col min="6" max="8" width="12.42578125" customWidth="1"/>
    <col min="9" max="10" width="8.7109375" customWidth="1"/>
    <col min="11" max="11" width="4.7109375" customWidth="1"/>
  </cols>
  <sheetData>
    <row r="1" spans="1:11" ht="159" customHeigh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9.9499999999999993" customHeight="1">
      <c r="A2" s="4"/>
      <c r="B2" s="117" t="s">
        <v>1445</v>
      </c>
      <c r="C2" s="117"/>
      <c r="D2" s="4"/>
      <c r="E2" s="4"/>
      <c r="F2" s="4"/>
      <c r="G2" s="4"/>
      <c r="H2" s="4"/>
      <c r="I2" s="4"/>
      <c r="J2" s="4"/>
      <c r="K2" s="4"/>
    </row>
    <row r="3" spans="1:11" ht="21.95" customHeight="1">
      <c r="A3" s="43" t="s">
        <v>10</v>
      </c>
      <c r="B3" s="44" t="s">
        <v>12</v>
      </c>
      <c r="C3" s="43" t="s">
        <v>419</v>
      </c>
      <c r="D3" s="43" t="s">
        <v>1446</v>
      </c>
      <c r="E3" s="43" t="s">
        <v>1055</v>
      </c>
      <c r="F3" s="43" t="s">
        <v>230</v>
      </c>
      <c r="G3" s="43" t="s">
        <v>422</v>
      </c>
      <c r="H3" s="43" t="s">
        <v>1447</v>
      </c>
      <c r="I3" s="43" t="s">
        <v>1448</v>
      </c>
      <c r="J3" s="43" t="s">
        <v>1449</v>
      </c>
      <c r="K3" s="43" t="s">
        <v>1450</v>
      </c>
    </row>
    <row r="4" spans="1:11" ht="20.100000000000001" customHeight="1">
      <c r="A4" s="45" t="s">
        <v>58</v>
      </c>
      <c r="B4" s="46" t="s">
        <v>59</v>
      </c>
      <c r="C4" s="45" t="s">
        <v>21</v>
      </c>
      <c r="D4" s="45" t="s">
        <v>440</v>
      </c>
      <c r="E4" s="45" t="s">
        <v>23</v>
      </c>
      <c r="F4" s="47">
        <v>1565.48</v>
      </c>
      <c r="G4" s="48">
        <v>103.91</v>
      </c>
      <c r="H4" s="48">
        <v>162669.02679999999</v>
      </c>
      <c r="I4" s="49">
        <v>14.313930097059355</v>
      </c>
      <c r="J4" s="49">
        <v>14.313930097059355</v>
      </c>
      <c r="K4" s="45" t="s">
        <v>1451</v>
      </c>
    </row>
    <row r="5" spans="1:11" ht="27.95" customHeight="1">
      <c r="A5" s="45" t="s">
        <v>161</v>
      </c>
      <c r="B5" s="46" t="s">
        <v>162</v>
      </c>
      <c r="C5" s="45" t="s">
        <v>1452</v>
      </c>
      <c r="D5" s="45" t="s">
        <v>440</v>
      </c>
      <c r="E5" s="45" t="s">
        <v>63</v>
      </c>
      <c r="F5" s="47">
        <v>130</v>
      </c>
      <c r="G5" s="48">
        <v>869.22</v>
      </c>
      <c r="H5" s="48">
        <v>112998.6</v>
      </c>
      <c r="I5" s="49">
        <v>9.9432208656059373</v>
      </c>
      <c r="J5" s="49">
        <v>24.257150364304767</v>
      </c>
      <c r="K5" s="45" t="s">
        <v>1451</v>
      </c>
    </row>
    <row r="6" spans="1:11" ht="20.100000000000001" customHeight="1">
      <c r="A6" s="45" t="s">
        <v>100</v>
      </c>
      <c r="B6" s="46" t="s">
        <v>101</v>
      </c>
      <c r="C6" s="45" t="s">
        <v>1452</v>
      </c>
      <c r="D6" s="45" t="s">
        <v>440</v>
      </c>
      <c r="E6" s="45" t="s">
        <v>23</v>
      </c>
      <c r="F6" s="47">
        <v>541.03</v>
      </c>
      <c r="G6" s="48">
        <v>166.01</v>
      </c>
      <c r="H6" s="48">
        <v>89816.390299999999</v>
      </c>
      <c r="I6" s="49">
        <v>7.903320980121582</v>
      </c>
      <c r="J6" s="49">
        <v>32.160471318028087</v>
      </c>
      <c r="K6" s="45" t="s">
        <v>1451</v>
      </c>
    </row>
    <row r="7" spans="1:11" ht="27.95" customHeight="1">
      <c r="A7" s="45" t="s">
        <v>61</v>
      </c>
      <c r="B7" s="46" t="s">
        <v>62</v>
      </c>
      <c r="C7" s="45" t="s">
        <v>21</v>
      </c>
      <c r="D7" s="45" t="s">
        <v>440</v>
      </c>
      <c r="E7" s="45" t="s">
        <v>63</v>
      </c>
      <c r="F7" s="47">
        <v>1384.68</v>
      </c>
      <c r="G7" s="48">
        <v>61.99</v>
      </c>
      <c r="H7" s="48">
        <v>85836.313200000004</v>
      </c>
      <c r="I7" s="49">
        <v>7.553097298877387</v>
      </c>
      <c r="J7" s="49">
        <v>39.713568335324055</v>
      </c>
      <c r="K7" s="45" t="s">
        <v>1451</v>
      </c>
    </row>
    <row r="8" spans="1:11" ht="20.100000000000001" customHeight="1">
      <c r="A8" s="45" t="s">
        <v>144</v>
      </c>
      <c r="B8" s="46" t="s">
        <v>145</v>
      </c>
      <c r="C8" s="45" t="s">
        <v>21</v>
      </c>
      <c r="D8" s="45" t="s">
        <v>440</v>
      </c>
      <c r="E8" s="45" t="s">
        <v>23</v>
      </c>
      <c r="F8" s="47">
        <v>1005.85</v>
      </c>
      <c r="G8" s="48">
        <v>80.48</v>
      </c>
      <c r="H8" s="48">
        <v>80950.808000000005</v>
      </c>
      <c r="I8" s="49">
        <v>7.1232012006631944</v>
      </c>
      <c r="J8" s="49">
        <v>46.836768832033684</v>
      </c>
      <c r="K8" s="45" t="s">
        <v>1451</v>
      </c>
    </row>
    <row r="9" spans="1:11" ht="20.100000000000001" customHeight="1">
      <c r="A9" s="45" t="s">
        <v>49</v>
      </c>
      <c r="B9" s="46" t="s">
        <v>1453</v>
      </c>
      <c r="C9" s="45" t="s">
        <v>21</v>
      </c>
      <c r="D9" s="45" t="s">
        <v>440</v>
      </c>
      <c r="E9" s="45" t="s">
        <v>51</v>
      </c>
      <c r="F9" s="47">
        <v>24689.27</v>
      </c>
      <c r="G9" s="48">
        <v>3.03</v>
      </c>
      <c r="H9" s="48">
        <v>74808.488100000002</v>
      </c>
      <c r="I9" s="49">
        <v>6.5827127044083156</v>
      </c>
      <c r="J9" s="49">
        <v>53.419480823689021</v>
      </c>
      <c r="K9" s="45" t="s">
        <v>1454</v>
      </c>
    </row>
    <row r="10" spans="1:11" ht="20.100000000000001" customHeight="1">
      <c r="A10" s="45" t="s">
        <v>55</v>
      </c>
      <c r="B10" s="46" t="s">
        <v>56</v>
      </c>
      <c r="C10" s="45" t="s">
        <v>21</v>
      </c>
      <c r="D10" s="45" t="s">
        <v>440</v>
      </c>
      <c r="E10" s="45" t="s">
        <v>47</v>
      </c>
      <c r="F10" s="47">
        <v>219.7</v>
      </c>
      <c r="G10" s="48">
        <v>208.73</v>
      </c>
      <c r="H10" s="48">
        <v>45857.981</v>
      </c>
      <c r="I10" s="49">
        <v>4.0352361315428737</v>
      </c>
      <c r="J10" s="49">
        <v>57.454716867237693</v>
      </c>
      <c r="K10" s="45" t="s">
        <v>1454</v>
      </c>
    </row>
    <row r="11" spans="1:11" ht="36" customHeight="1">
      <c r="A11" s="45" t="s">
        <v>218</v>
      </c>
      <c r="B11" s="46" t="s">
        <v>219</v>
      </c>
      <c r="C11" s="45" t="s">
        <v>21</v>
      </c>
      <c r="D11" s="45" t="s">
        <v>434</v>
      </c>
      <c r="E11" s="45" t="s">
        <v>216</v>
      </c>
      <c r="F11" s="47">
        <v>288</v>
      </c>
      <c r="G11" s="48">
        <v>156.71</v>
      </c>
      <c r="H11" s="48">
        <v>45132.480000000003</v>
      </c>
      <c r="I11" s="49">
        <v>3.9713962549318542</v>
      </c>
      <c r="J11" s="49">
        <v>61.426113122169554</v>
      </c>
      <c r="K11" s="45" t="s">
        <v>1454</v>
      </c>
    </row>
    <row r="12" spans="1:11" ht="27.95" customHeight="1">
      <c r="A12" s="45" t="s">
        <v>106</v>
      </c>
      <c r="B12" s="46" t="s">
        <v>107</v>
      </c>
      <c r="C12" s="45" t="s">
        <v>21</v>
      </c>
      <c r="D12" s="45" t="s">
        <v>440</v>
      </c>
      <c r="E12" s="45" t="s">
        <v>23</v>
      </c>
      <c r="F12" s="47">
        <v>621.03</v>
      </c>
      <c r="G12" s="48">
        <v>57.6</v>
      </c>
      <c r="H12" s="48">
        <v>35771.328000000001</v>
      </c>
      <c r="I12" s="49">
        <v>3.1476692185569903</v>
      </c>
      <c r="J12" s="49">
        <v>64.573781636772978</v>
      </c>
      <c r="K12" s="45" t="s">
        <v>1454</v>
      </c>
    </row>
    <row r="13" spans="1:11" ht="20.100000000000001" customHeight="1">
      <c r="A13" s="45" t="s">
        <v>80</v>
      </c>
      <c r="B13" s="46" t="s">
        <v>81</v>
      </c>
      <c r="C13" s="45" t="s">
        <v>21</v>
      </c>
      <c r="D13" s="45" t="s">
        <v>440</v>
      </c>
      <c r="E13" s="45" t="s">
        <v>38</v>
      </c>
      <c r="F13" s="47">
        <v>11</v>
      </c>
      <c r="G13" s="48">
        <v>3202.68</v>
      </c>
      <c r="H13" s="48">
        <v>35229.480000000003</v>
      </c>
      <c r="I13" s="49">
        <v>3.0999897398768401</v>
      </c>
      <c r="J13" s="49">
        <v>67.673771376649825</v>
      </c>
      <c r="K13" s="45" t="s">
        <v>1454</v>
      </c>
    </row>
    <row r="14" spans="1:11" ht="20.100000000000001" customHeight="1">
      <c r="A14" s="45" t="s">
        <v>68</v>
      </c>
      <c r="B14" s="46" t="s">
        <v>69</v>
      </c>
      <c r="C14" s="45" t="s">
        <v>21</v>
      </c>
      <c r="D14" s="45" t="s">
        <v>440</v>
      </c>
      <c r="E14" s="45" t="s">
        <v>63</v>
      </c>
      <c r="F14" s="47">
        <v>862.7</v>
      </c>
      <c r="G14" s="48">
        <v>40.46</v>
      </c>
      <c r="H14" s="48">
        <v>34904.841999999997</v>
      </c>
      <c r="I14" s="49">
        <v>3.0714234803358487</v>
      </c>
      <c r="J14" s="49">
        <v>70.745194680997272</v>
      </c>
      <c r="K14" s="45" t="s">
        <v>1454</v>
      </c>
    </row>
    <row r="15" spans="1:11" ht="20.100000000000001" customHeight="1">
      <c r="A15" s="45" t="s">
        <v>77</v>
      </c>
      <c r="B15" s="46" t="s">
        <v>78</v>
      </c>
      <c r="C15" s="45" t="s">
        <v>21</v>
      </c>
      <c r="D15" s="45" t="s">
        <v>440</v>
      </c>
      <c r="E15" s="45" t="s">
        <v>63</v>
      </c>
      <c r="F15" s="47">
        <v>400</v>
      </c>
      <c r="G15" s="48">
        <v>81.69</v>
      </c>
      <c r="H15" s="48">
        <v>32676</v>
      </c>
      <c r="I15" s="49">
        <v>2.875298322320273</v>
      </c>
      <c r="J15" s="49">
        <v>73.620493003317549</v>
      </c>
      <c r="K15" s="45" t="s">
        <v>1454</v>
      </c>
    </row>
    <row r="16" spans="1:11" ht="36" customHeight="1">
      <c r="A16" s="45" t="s">
        <v>214</v>
      </c>
      <c r="B16" s="46" t="s">
        <v>215</v>
      </c>
      <c r="C16" s="45" t="s">
        <v>21</v>
      </c>
      <c r="D16" s="45" t="s">
        <v>434</v>
      </c>
      <c r="E16" s="45" t="s">
        <v>216</v>
      </c>
      <c r="F16" s="47">
        <v>640</v>
      </c>
      <c r="G16" s="48">
        <v>43.77</v>
      </c>
      <c r="H16" s="48">
        <v>28012.799999999999</v>
      </c>
      <c r="I16" s="49">
        <v>2.4649637912686173</v>
      </c>
      <c r="J16" s="49">
        <v>76.085456794586165</v>
      </c>
      <c r="K16" s="45" t="s">
        <v>1454</v>
      </c>
    </row>
    <row r="17" spans="1:11" ht="20.100000000000001" customHeight="1">
      <c r="A17" s="45" t="s">
        <v>112</v>
      </c>
      <c r="B17" s="46" t="s">
        <v>113</v>
      </c>
      <c r="C17" s="45" t="s">
        <v>21</v>
      </c>
      <c r="D17" s="45" t="s">
        <v>440</v>
      </c>
      <c r="E17" s="45" t="s">
        <v>47</v>
      </c>
      <c r="F17" s="47">
        <v>28.4</v>
      </c>
      <c r="G17" s="48">
        <v>937.71</v>
      </c>
      <c r="H17" s="48">
        <v>26630.964</v>
      </c>
      <c r="I17" s="49">
        <v>2.3433702445517071</v>
      </c>
      <c r="J17" s="49">
        <v>78.428826687161092</v>
      </c>
      <c r="K17" s="45" t="s">
        <v>1454</v>
      </c>
    </row>
    <row r="18" spans="1:11" ht="15" customHeight="1">
      <c r="A18" s="45" t="s">
        <v>135</v>
      </c>
      <c r="B18" s="46" t="s">
        <v>136</v>
      </c>
      <c r="C18" s="45" t="s">
        <v>21</v>
      </c>
      <c r="D18" s="45" t="s">
        <v>440</v>
      </c>
      <c r="E18" s="45" t="s">
        <v>47</v>
      </c>
      <c r="F18" s="47">
        <v>120.68</v>
      </c>
      <c r="G18" s="48">
        <v>193.26</v>
      </c>
      <c r="H18" s="48">
        <v>23322.6168</v>
      </c>
      <c r="I18" s="49">
        <v>2.05225489524907</v>
      </c>
      <c r="J18" s="49">
        <v>80.48108098404964</v>
      </c>
      <c r="K18" s="45" t="s">
        <v>1455</v>
      </c>
    </row>
    <row r="19" spans="1:11" ht="27.95" customHeight="1">
      <c r="A19" s="45" t="s">
        <v>86</v>
      </c>
      <c r="B19" s="46" t="s">
        <v>87</v>
      </c>
      <c r="C19" s="45" t="s">
        <v>21</v>
      </c>
      <c r="D19" s="45" t="s">
        <v>440</v>
      </c>
      <c r="E19" s="45" t="s">
        <v>63</v>
      </c>
      <c r="F19" s="47">
        <v>77</v>
      </c>
      <c r="G19" s="48">
        <v>293.64999999999998</v>
      </c>
      <c r="H19" s="48">
        <v>22611.05</v>
      </c>
      <c r="I19" s="49">
        <v>1.9896411473527913</v>
      </c>
      <c r="J19" s="49">
        <v>82.470722131402425</v>
      </c>
      <c r="K19" s="45" t="s">
        <v>1455</v>
      </c>
    </row>
    <row r="20" spans="1:11" ht="20.100000000000001" customHeight="1">
      <c r="A20" s="45" t="s">
        <v>97</v>
      </c>
      <c r="B20" s="46" t="s">
        <v>98</v>
      </c>
      <c r="C20" s="45" t="s">
        <v>21</v>
      </c>
      <c r="D20" s="45" t="s">
        <v>440</v>
      </c>
      <c r="E20" s="45" t="s">
        <v>47</v>
      </c>
      <c r="F20" s="47">
        <v>22.76</v>
      </c>
      <c r="G20" s="48">
        <v>890.23</v>
      </c>
      <c r="H20" s="48">
        <v>20261.6348</v>
      </c>
      <c r="I20" s="49">
        <v>1.7829062476406554</v>
      </c>
      <c r="J20" s="49">
        <v>84.253627956670954</v>
      </c>
      <c r="K20" s="45" t="s">
        <v>1455</v>
      </c>
    </row>
    <row r="21" spans="1:11" ht="20.100000000000001" customHeight="1">
      <c r="A21" s="45" t="s">
        <v>74</v>
      </c>
      <c r="B21" s="46" t="s">
        <v>75</v>
      </c>
      <c r="C21" s="45" t="s">
        <v>21</v>
      </c>
      <c r="D21" s="45" t="s">
        <v>440</v>
      </c>
      <c r="E21" s="45" t="s">
        <v>38</v>
      </c>
      <c r="F21" s="47">
        <v>61</v>
      </c>
      <c r="G21" s="48">
        <v>286.04000000000002</v>
      </c>
      <c r="H21" s="48">
        <v>17448.439999999999</v>
      </c>
      <c r="I21" s="49">
        <v>1.5353614352768372</v>
      </c>
      <c r="J21" s="49">
        <v>85.78898939194778</v>
      </c>
      <c r="K21" s="45" t="s">
        <v>1455</v>
      </c>
    </row>
    <row r="22" spans="1:11" ht="27.95" customHeight="1">
      <c r="A22" s="45" t="s">
        <v>150</v>
      </c>
      <c r="B22" s="46" t="s">
        <v>151</v>
      </c>
      <c r="C22" s="45" t="s">
        <v>1452</v>
      </c>
      <c r="D22" s="45" t="s">
        <v>440</v>
      </c>
      <c r="E22" s="45" t="s">
        <v>47</v>
      </c>
      <c r="F22" s="47">
        <v>135.9</v>
      </c>
      <c r="G22" s="48">
        <v>111.05</v>
      </c>
      <c r="H22" s="48">
        <v>15091.695</v>
      </c>
      <c r="I22" s="49">
        <v>1.3279815557127326</v>
      </c>
      <c r="J22" s="49">
        <v>87.116970507689544</v>
      </c>
      <c r="K22" s="45" t="s">
        <v>1455</v>
      </c>
    </row>
    <row r="23" spans="1:11" ht="20.100000000000001" customHeight="1">
      <c r="A23" s="45" t="s">
        <v>206</v>
      </c>
      <c r="B23" s="46" t="s">
        <v>207</v>
      </c>
      <c r="C23" s="45" t="s">
        <v>21</v>
      </c>
      <c r="D23" s="45" t="s">
        <v>440</v>
      </c>
      <c r="E23" s="45" t="s">
        <v>47</v>
      </c>
      <c r="F23" s="47">
        <v>23.4</v>
      </c>
      <c r="G23" s="48">
        <v>625.64</v>
      </c>
      <c r="H23" s="48">
        <v>14639.976000000001</v>
      </c>
      <c r="I23" s="49">
        <v>1.2882329058516668</v>
      </c>
      <c r="J23" s="49">
        <v>88.405202885576031</v>
      </c>
      <c r="K23" s="45" t="s">
        <v>1455</v>
      </c>
    </row>
    <row r="24" spans="1:11" ht="27.95" customHeight="1">
      <c r="A24" s="45" t="s">
        <v>187</v>
      </c>
      <c r="B24" s="46" t="s">
        <v>188</v>
      </c>
      <c r="C24" s="45" t="s">
        <v>1452</v>
      </c>
      <c r="D24" s="45" t="s">
        <v>440</v>
      </c>
      <c r="E24" s="45" t="s">
        <v>63</v>
      </c>
      <c r="F24" s="47">
        <v>40.520000000000003</v>
      </c>
      <c r="G24" s="48">
        <v>345.23</v>
      </c>
      <c r="H24" s="48">
        <v>13988.7196</v>
      </c>
      <c r="I24" s="49">
        <v>1.2309261230655135</v>
      </c>
      <c r="J24" s="49">
        <v>89.636128163897283</v>
      </c>
      <c r="K24" s="45" t="s">
        <v>1455</v>
      </c>
    </row>
    <row r="25" spans="1:11" ht="20.100000000000001" customHeight="1">
      <c r="A25" s="45" t="s">
        <v>65</v>
      </c>
      <c r="B25" s="46" t="s">
        <v>66</v>
      </c>
      <c r="C25" s="45" t="s">
        <v>1452</v>
      </c>
      <c r="D25" s="45" t="s">
        <v>440</v>
      </c>
      <c r="E25" s="45" t="s">
        <v>63</v>
      </c>
      <c r="F25" s="47">
        <v>164</v>
      </c>
      <c r="G25" s="48">
        <v>71.489999999999995</v>
      </c>
      <c r="H25" s="48">
        <v>11724.36</v>
      </c>
      <c r="I25" s="49">
        <v>1.0316756224225399</v>
      </c>
      <c r="J25" s="49">
        <v>90.667803786319823</v>
      </c>
      <c r="K25" s="45" t="s">
        <v>1455</v>
      </c>
    </row>
    <row r="26" spans="1:11" ht="15" customHeight="1">
      <c r="A26" s="45" t="s">
        <v>94</v>
      </c>
      <c r="B26" s="46" t="s">
        <v>95</v>
      </c>
      <c r="C26" s="45" t="s">
        <v>21</v>
      </c>
      <c r="D26" s="45" t="s">
        <v>440</v>
      </c>
      <c r="E26" s="45" t="s">
        <v>47</v>
      </c>
      <c r="F26" s="47">
        <v>94.05</v>
      </c>
      <c r="G26" s="48">
        <v>109.81</v>
      </c>
      <c r="H26" s="48">
        <v>10327.630499999999</v>
      </c>
      <c r="I26" s="49">
        <v>0.90877153415943446</v>
      </c>
      <c r="J26" s="49">
        <v>91.57657527648216</v>
      </c>
      <c r="K26" s="45" t="s">
        <v>1455</v>
      </c>
    </row>
    <row r="27" spans="1:11" ht="36" customHeight="1">
      <c r="A27" s="45" t="s">
        <v>184</v>
      </c>
      <c r="B27" s="46" t="s">
        <v>185</v>
      </c>
      <c r="C27" s="45" t="s">
        <v>1452</v>
      </c>
      <c r="D27" s="45" t="s">
        <v>440</v>
      </c>
      <c r="E27" s="45" t="s">
        <v>47</v>
      </c>
      <c r="F27" s="47">
        <v>6.76</v>
      </c>
      <c r="G27" s="48">
        <v>1518.18</v>
      </c>
      <c r="H27" s="48">
        <v>10262.8968</v>
      </c>
      <c r="I27" s="49">
        <v>0.90307534432568548</v>
      </c>
      <c r="J27" s="49">
        <v>92.479650022447316</v>
      </c>
      <c r="K27" s="45" t="s">
        <v>1455</v>
      </c>
    </row>
    <row r="28" spans="1:11" ht="15" customHeight="1">
      <c r="A28" s="45" t="s">
        <v>109</v>
      </c>
      <c r="B28" s="46" t="s">
        <v>110</v>
      </c>
      <c r="C28" s="45" t="s">
        <v>21</v>
      </c>
      <c r="D28" s="45" t="s">
        <v>440</v>
      </c>
      <c r="E28" s="45" t="s">
        <v>47</v>
      </c>
      <c r="F28" s="47">
        <v>85.24</v>
      </c>
      <c r="G28" s="48">
        <v>94.62</v>
      </c>
      <c r="H28" s="48">
        <v>8065.4088000000002</v>
      </c>
      <c r="I28" s="49">
        <v>0.70970915630637676</v>
      </c>
      <c r="J28" s="49">
        <v>93.189358404404786</v>
      </c>
      <c r="K28" s="45" t="s">
        <v>1455</v>
      </c>
    </row>
    <row r="29" spans="1:11" ht="27.95" customHeight="1">
      <c r="A29" s="45" t="s">
        <v>32</v>
      </c>
      <c r="B29" s="46" t="s">
        <v>33</v>
      </c>
      <c r="C29" s="45" t="s">
        <v>1452</v>
      </c>
      <c r="D29" s="45" t="s">
        <v>440</v>
      </c>
      <c r="E29" s="45" t="s">
        <v>34</v>
      </c>
      <c r="F29" s="47">
        <v>61</v>
      </c>
      <c r="G29" s="48">
        <v>125.19</v>
      </c>
      <c r="H29" s="48">
        <v>7636.59</v>
      </c>
      <c r="I29" s="49">
        <v>0.67197559111420535</v>
      </c>
      <c r="J29" s="49">
        <v>93.861333995518976</v>
      </c>
      <c r="K29" s="45" t="s">
        <v>1455</v>
      </c>
    </row>
    <row r="30" spans="1:11" ht="20.100000000000001" customHeight="1">
      <c r="A30" s="45" t="s">
        <v>83</v>
      </c>
      <c r="B30" s="46" t="s">
        <v>84</v>
      </c>
      <c r="C30" s="45" t="s">
        <v>21</v>
      </c>
      <c r="D30" s="45" t="s">
        <v>440</v>
      </c>
      <c r="E30" s="45" t="s">
        <v>38</v>
      </c>
      <c r="F30" s="47">
        <v>8</v>
      </c>
      <c r="G30" s="48">
        <v>879.19</v>
      </c>
      <c r="H30" s="48">
        <v>7033.52</v>
      </c>
      <c r="I30" s="49">
        <v>0.61890893181558593</v>
      </c>
      <c r="J30" s="49">
        <v>94.480242927334558</v>
      </c>
      <c r="K30" s="45" t="s">
        <v>1455</v>
      </c>
    </row>
    <row r="31" spans="1:11" ht="20.100000000000001" customHeight="1">
      <c r="A31" s="45" t="s">
        <v>42</v>
      </c>
      <c r="B31" s="46" t="s">
        <v>43</v>
      </c>
      <c r="C31" s="45" t="s">
        <v>21</v>
      </c>
      <c r="D31" s="45" t="s">
        <v>440</v>
      </c>
      <c r="E31" s="45" t="s">
        <v>23</v>
      </c>
      <c r="F31" s="47">
        <v>3046.13</v>
      </c>
      <c r="G31" s="48">
        <v>2.29</v>
      </c>
      <c r="H31" s="48">
        <v>6975.6377000000002</v>
      </c>
      <c r="I31" s="49">
        <v>0.61381562541082291</v>
      </c>
      <c r="J31" s="49">
        <v>95.094057875190089</v>
      </c>
      <c r="K31" s="45" t="s">
        <v>1455</v>
      </c>
    </row>
    <row r="32" spans="1:11" ht="27.95" customHeight="1">
      <c r="A32" s="45" t="s">
        <v>129</v>
      </c>
      <c r="B32" s="46" t="s">
        <v>130</v>
      </c>
      <c r="C32" s="45" t="s">
        <v>1452</v>
      </c>
      <c r="D32" s="45" t="s">
        <v>440</v>
      </c>
      <c r="E32" s="45" t="s">
        <v>23</v>
      </c>
      <c r="F32" s="47">
        <v>228</v>
      </c>
      <c r="G32" s="48">
        <v>26.21</v>
      </c>
      <c r="H32" s="48">
        <v>5975.88</v>
      </c>
      <c r="I32" s="49">
        <v>0.52584275120538848</v>
      </c>
      <c r="J32" s="49">
        <v>95.619900626395477</v>
      </c>
      <c r="K32" s="45" t="s">
        <v>1455</v>
      </c>
    </row>
    <row r="33" spans="1:11" ht="27.95" customHeight="1">
      <c r="A33" s="45" t="s">
        <v>164</v>
      </c>
      <c r="B33" s="46" t="s">
        <v>165</v>
      </c>
      <c r="C33" s="45" t="s">
        <v>21</v>
      </c>
      <c r="D33" s="45" t="s">
        <v>440</v>
      </c>
      <c r="E33" s="45" t="s">
        <v>63</v>
      </c>
      <c r="F33" s="47">
        <v>12</v>
      </c>
      <c r="G33" s="48">
        <v>471.34</v>
      </c>
      <c r="H33" s="48">
        <v>5656.08</v>
      </c>
      <c r="I33" s="49">
        <v>0.49770220758077027</v>
      </c>
      <c r="J33" s="49">
        <v>96.117602833976235</v>
      </c>
      <c r="K33" s="45" t="s">
        <v>1455</v>
      </c>
    </row>
    <row r="34" spans="1:11" ht="27.95" customHeight="1">
      <c r="A34" s="45" t="s">
        <v>103</v>
      </c>
      <c r="B34" s="46" t="s">
        <v>104</v>
      </c>
      <c r="C34" s="45" t="s">
        <v>21</v>
      </c>
      <c r="D34" s="45" t="s">
        <v>440</v>
      </c>
      <c r="E34" s="45" t="s">
        <v>23</v>
      </c>
      <c r="F34" s="47">
        <v>621.03</v>
      </c>
      <c r="G34" s="48">
        <v>9.06</v>
      </c>
      <c r="H34" s="48">
        <v>5626.5317999999997</v>
      </c>
      <c r="I34" s="49">
        <v>0.49510213750219317</v>
      </c>
      <c r="J34" s="49">
        <v>96.612704813088882</v>
      </c>
      <c r="K34" s="45" t="s">
        <v>1455</v>
      </c>
    </row>
    <row r="35" spans="1:11" ht="27.95" customHeight="1">
      <c r="A35" s="45" t="s">
        <v>141</v>
      </c>
      <c r="B35" s="46" t="s">
        <v>142</v>
      </c>
      <c r="C35" s="45" t="s">
        <v>1452</v>
      </c>
      <c r="D35" s="45" t="s">
        <v>440</v>
      </c>
      <c r="E35" s="45" t="s">
        <v>47</v>
      </c>
      <c r="F35" s="47">
        <v>120.68</v>
      </c>
      <c r="G35" s="48">
        <v>40.81</v>
      </c>
      <c r="H35" s="48">
        <v>4924.9507999999996</v>
      </c>
      <c r="I35" s="49">
        <v>0.43336708204033186</v>
      </c>
      <c r="J35" s="49">
        <v>97.046071824733858</v>
      </c>
      <c r="K35" s="45" t="s">
        <v>1455</v>
      </c>
    </row>
    <row r="36" spans="1:11" ht="20.100000000000001" customHeight="1">
      <c r="A36" s="45" t="s">
        <v>45</v>
      </c>
      <c r="B36" s="46" t="s">
        <v>46</v>
      </c>
      <c r="C36" s="45" t="s">
        <v>1452</v>
      </c>
      <c r="D36" s="45" t="s">
        <v>440</v>
      </c>
      <c r="E36" s="45" t="s">
        <v>47</v>
      </c>
      <c r="F36" s="47">
        <v>654.82000000000005</v>
      </c>
      <c r="G36" s="48">
        <v>6.9</v>
      </c>
      <c r="H36" s="48">
        <v>4518.2579999999998</v>
      </c>
      <c r="I36" s="49">
        <v>0.39758047641113209</v>
      </c>
      <c r="J36" s="49">
        <v>97.443651597191433</v>
      </c>
      <c r="K36" s="45" t="s">
        <v>1455</v>
      </c>
    </row>
    <row r="37" spans="1:11" ht="20.100000000000001" customHeight="1">
      <c r="A37" s="45" t="s">
        <v>155</v>
      </c>
      <c r="B37" s="46" t="s">
        <v>156</v>
      </c>
      <c r="C37" s="45" t="s">
        <v>21</v>
      </c>
      <c r="D37" s="45" t="s">
        <v>440</v>
      </c>
      <c r="E37" s="45" t="s">
        <v>63</v>
      </c>
      <c r="F37" s="47">
        <v>80</v>
      </c>
      <c r="G37" s="48">
        <v>56.11</v>
      </c>
      <c r="H37" s="48">
        <v>4488.8</v>
      </c>
      <c r="I37" s="49">
        <v>0.39498834340896194</v>
      </c>
      <c r="J37" s="49">
        <v>97.838639940600387</v>
      </c>
      <c r="K37" s="45" t="s">
        <v>1455</v>
      </c>
    </row>
    <row r="38" spans="1:11" ht="20.100000000000001" customHeight="1">
      <c r="A38" s="45" t="s">
        <v>36</v>
      </c>
      <c r="B38" s="46" t="s">
        <v>37</v>
      </c>
      <c r="C38" s="45" t="s">
        <v>1452</v>
      </c>
      <c r="D38" s="45" t="s">
        <v>440</v>
      </c>
      <c r="E38" s="45" t="s">
        <v>38</v>
      </c>
      <c r="F38" s="47">
        <v>61</v>
      </c>
      <c r="G38" s="48">
        <v>64.849999999999994</v>
      </c>
      <c r="H38" s="48">
        <v>3955.85</v>
      </c>
      <c r="I38" s="49">
        <v>0.34809183707769165</v>
      </c>
      <c r="J38" s="49">
        <v>98.186731777678077</v>
      </c>
      <c r="K38" s="45" t="s">
        <v>1455</v>
      </c>
    </row>
    <row r="39" spans="1:11" ht="20.100000000000001" customHeight="1">
      <c r="A39" s="45" t="s">
        <v>20</v>
      </c>
      <c r="B39" s="46" t="s">
        <v>22</v>
      </c>
      <c r="C39" s="45" t="s">
        <v>21</v>
      </c>
      <c r="D39" s="45" t="s">
        <v>440</v>
      </c>
      <c r="E39" s="45" t="s">
        <v>23</v>
      </c>
      <c r="F39" s="47">
        <v>6</v>
      </c>
      <c r="G39" s="48">
        <v>563.41</v>
      </c>
      <c r="H39" s="48">
        <v>3380.46</v>
      </c>
      <c r="I39" s="49">
        <v>0.29746085710217868</v>
      </c>
      <c r="J39" s="49">
        <v>98.484192634780243</v>
      </c>
      <c r="K39" s="45" t="s">
        <v>1455</v>
      </c>
    </row>
    <row r="40" spans="1:11" ht="15" customHeight="1">
      <c r="A40" s="45" t="s">
        <v>121</v>
      </c>
      <c r="B40" s="46" t="s">
        <v>122</v>
      </c>
      <c r="C40" s="45" t="s">
        <v>21</v>
      </c>
      <c r="D40" s="45" t="s">
        <v>440</v>
      </c>
      <c r="E40" s="45" t="s">
        <v>63</v>
      </c>
      <c r="F40" s="47">
        <v>1384.68</v>
      </c>
      <c r="G40" s="48">
        <v>2.11</v>
      </c>
      <c r="H40" s="48">
        <v>2921.6747999999998</v>
      </c>
      <c r="I40" s="49">
        <v>0.25709042265899801</v>
      </c>
      <c r="J40" s="49">
        <v>98.741282635067122</v>
      </c>
      <c r="K40" s="45" t="s">
        <v>1455</v>
      </c>
    </row>
    <row r="41" spans="1:11" ht="15" customHeight="1">
      <c r="A41" s="45" t="s">
        <v>172</v>
      </c>
      <c r="B41" s="46" t="s">
        <v>173</v>
      </c>
      <c r="C41" s="45" t="s">
        <v>1456</v>
      </c>
      <c r="D41" s="45" t="s">
        <v>440</v>
      </c>
      <c r="E41" s="45" t="s">
        <v>170</v>
      </c>
      <c r="F41" s="47">
        <v>1</v>
      </c>
      <c r="G41" s="48">
        <v>2618.89</v>
      </c>
      <c r="H41" s="48">
        <v>2618.89</v>
      </c>
      <c r="I41" s="49">
        <v>0.23044711786452871</v>
      </c>
      <c r="J41" s="49">
        <v>98.971729752931651</v>
      </c>
      <c r="K41" s="45" t="s">
        <v>1455</v>
      </c>
    </row>
    <row r="42" spans="1:11" ht="27.95" customHeight="1">
      <c r="A42" s="45" t="s">
        <v>190</v>
      </c>
      <c r="B42" s="46" t="s">
        <v>191</v>
      </c>
      <c r="C42" s="45" t="s">
        <v>21</v>
      </c>
      <c r="D42" s="45" t="s">
        <v>440</v>
      </c>
      <c r="E42" s="45" t="s">
        <v>23</v>
      </c>
      <c r="F42" s="47">
        <v>20</v>
      </c>
      <c r="G42" s="48">
        <v>116.51</v>
      </c>
      <c r="H42" s="48">
        <v>2330.1999999999998</v>
      </c>
      <c r="I42" s="49">
        <v>0.20504407365254926</v>
      </c>
      <c r="J42" s="49">
        <v>99.176773826584181</v>
      </c>
      <c r="K42" s="45" t="s">
        <v>1455</v>
      </c>
    </row>
    <row r="43" spans="1:11" ht="20.100000000000001" customHeight="1">
      <c r="A43" s="45" t="s">
        <v>25</v>
      </c>
      <c r="B43" s="46" t="s">
        <v>27</v>
      </c>
      <c r="C43" s="45" t="s">
        <v>1452</v>
      </c>
      <c r="D43" s="45" t="s">
        <v>440</v>
      </c>
      <c r="E43" s="45" t="s">
        <v>28</v>
      </c>
      <c r="F43" s="47">
        <v>4</v>
      </c>
      <c r="G43" s="48">
        <v>580.65</v>
      </c>
      <c r="H43" s="48">
        <v>2322.6</v>
      </c>
      <c r="I43" s="49">
        <v>0.20437531776903739</v>
      </c>
      <c r="J43" s="49">
        <v>99.38114914435323</v>
      </c>
      <c r="K43" s="45" t="s">
        <v>1455</v>
      </c>
    </row>
    <row r="44" spans="1:11" ht="20.100000000000001" customHeight="1">
      <c r="A44" s="45" t="s">
        <v>198</v>
      </c>
      <c r="B44" s="46" t="s">
        <v>199</v>
      </c>
      <c r="C44" s="45" t="s">
        <v>1452</v>
      </c>
      <c r="D44" s="45" t="s">
        <v>440</v>
      </c>
      <c r="E44" s="45" t="s">
        <v>23</v>
      </c>
      <c r="F44" s="47">
        <v>227</v>
      </c>
      <c r="G44" s="48">
        <v>8.33</v>
      </c>
      <c r="H44" s="48">
        <v>1890.91</v>
      </c>
      <c r="I44" s="49">
        <v>0.16638910364361081</v>
      </c>
      <c r="J44" s="49">
        <v>99.54753824799684</v>
      </c>
      <c r="K44" s="45" t="s">
        <v>1455</v>
      </c>
    </row>
    <row r="45" spans="1:11" ht="15" customHeight="1">
      <c r="A45" s="45" t="s">
        <v>167</v>
      </c>
      <c r="B45" s="46" t="s">
        <v>169</v>
      </c>
      <c r="C45" s="45" t="s">
        <v>1456</v>
      </c>
      <c r="D45" s="45" t="s">
        <v>440</v>
      </c>
      <c r="E45" s="45" t="s">
        <v>170</v>
      </c>
      <c r="F45" s="47">
        <v>2</v>
      </c>
      <c r="G45" s="48">
        <v>935.38</v>
      </c>
      <c r="H45" s="48">
        <v>1870.76</v>
      </c>
      <c r="I45" s="49">
        <v>0.16461602061035235</v>
      </c>
      <c r="J45" s="49">
        <v>99.712154268607193</v>
      </c>
      <c r="K45" s="45" t="s">
        <v>1455</v>
      </c>
    </row>
    <row r="46" spans="1:11" ht="15" customHeight="1">
      <c r="A46" s="45" t="s">
        <v>211</v>
      </c>
      <c r="B46" s="46" t="s">
        <v>212</v>
      </c>
      <c r="C46" s="45" t="s">
        <v>21</v>
      </c>
      <c r="D46" s="45" t="s">
        <v>440</v>
      </c>
      <c r="E46" s="45" t="s">
        <v>38</v>
      </c>
      <c r="F46" s="47">
        <v>36</v>
      </c>
      <c r="G46" s="48">
        <v>35.68</v>
      </c>
      <c r="H46" s="48">
        <v>1284.48</v>
      </c>
      <c r="I46" s="49">
        <v>0.11302678384912303</v>
      </c>
      <c r="J46" s="49">
        <v>99.825181052456315</v>
      </c>
      <c r="K46" s="45" t="s">
        <v>1455</v>
      </c>
    </row>
    <row r="47" spans="1:11" ht="27.95" customHeight="1">
      <c r="A47" s="45" t="s">
        <v>89</v>
      </c>
      <c r="B47" s="46" t="s">
        <v>90</v>
      </c>
      <c r="C47" s="45" t="s">
        <v>21</v>
      </c>
      <c r="D47" s="45" t="s">
        <v>440</v>
      </c>
      <c r="E47" s="45" t="s">
        <v>63</v>
      </c>
      <c r="F47" s="47">
        <v>5</v>
      </c>
      <c r="G47" s="48">
        <v>158.82</v>
      </c>
      <c r="H47" s="48">
        <v>794.1</v>
      </c>
      <c r="I47" s="49">
        <v>6.98761904074712E-2</v>
      </c>
      <c r="J47" s="49">
        <v>99.8950572428638</v>
      </c>
      <c r="K47" s="45" t="s">
        <v>1455</v>
      </c>
    </row>
    <row r="48" spans="1:11" ht="27.95" customHeight="1">
      <c r="A48" s="45" t="s">
        <v>118</v>
      </c>
      <c r="B48" s="46" t="s">
        <v>119</v>
      </c>
      <c r="C48" s="45" t="s">
        <v>1452</v>
      </c>
      <c r="D48" s="45" t="s">
        <v>440</v>
      </c>
      <c r="E48" s="45" t="s">
        <v>38</v>
      </c>
      <c r="F48" s="47">
        <v>4</v>
      </c>
      <c r="G48" s="48">
        <v>172.67</v>
      </c>
      <c r="H48" s="48">
        <v>690.68</v>
      </c>
      <c r="I48" s="49">
        <v>6.077583073999774E-2</v>
      </c>
      <c r="J48" s="49">
        <v>99.955833073603799</v>
      </c>
      <c r="K48" s="45" t="s">
        <v>1455</v>
      </c>
    </row>
    <row r="49" spans="1:11" ht="20.100000000000001" customHeight="1">
      <c r="A49" s="45" t="s">
        <v>138</v>
      </c>
      <c r="B49" s="46" t="s">
        <v>139</v>
      </c>
      <c r="C49" s="45" t="s">
        <v>1452</v>
      </c>
      <c r="D49" s="45" t="s">
        <v>440</v>
      </c>
      <c r="E49" s="45" t="s">
        <v>47</v>
      </c>
      <c r="F49" s="47">
        <v>120.68</v>
      </c>
      <c r="G49" s="48">
        <v>4.16</v>
      </c>
      <c r="H49" s="48">
        <v>502.02879999999999</v>
      </c>
      <c r="I49" s="49">
        <v>4.4175620222685147E-2</v>
      </c>
      <c r="J49" s="49">
        <v>100.00000791947755</v>
      </c>
      <c r="K49" s="45" t="s">
        <v>1455</v>
      </c>
    </row>
    <row r="50" spans="1:11" ht="18" customHeight="1">
      <c r="A50" s="4"/>
      <c r="B50" s="4"/>
      <c r="C50" s="117" t="s">
        <v>1445</v>
      </c>
      <c r="D50" s="117"/>
      <c r="E50" s="117"/>
      <c r="F50" s="117"/>
      <c r="G50" s="4"/>
      <c r="H50" s="4"/>
      <c r="I50" s="4"/>
      <c r="J50" s="4"/>
      <c r="K50" s="4"/>
    </row>
    <row r="51" spans="1:11" ht="18" customHeight="1">
      <c r="A51" s="4"/>
      <c r="B51" s="4"/>
      <c r="C51" s="4"/>
      <c r="D51" s="4"/>
      <c r="E51" s="4"/>
      <c r="F51" s="4"/>
      <c r="G51" s="117" t="s">
        <v>1457</v>
      </c>
      <c r="H51" s="117"/>
      <c r="I51" s="118">
        <v>1136438.69</v>
      </c>
      <c r="J51" s="118"/>
      <c r="K51" s="118"/>
    </row>
    <row r="52" spans="1:11" ht="18" customHeight="1">
      <c r="A52" s="4"/>
      <c r="B52" s="4"/>
      <c r="C52" s="4"/>
      <c r="D52" s="4"/>
      <c r="E52" s="4"/>
      <c r="F52" s="4"/>
      <c r="G52" s="117" t="s">
        <v>1458</v>
      </c>
      <c r="H52" s="117"/>
      <c r="I52" s="118">
        <v>-0.09</v>
      </c>
      <c r="J52" s="118"/>
      <c r="K52" s="118"/>
    </row>
    <row r="53" spans="1:11" ht="18" customHeight="1">
      <c r="A53" s="4"/>
      <c r="B53" s="4"/>
      <c r="C53" s="4"/>
      <c r="D53" s="4"/>
      <c r="E53" s="4"/>
      <c r="F53" s="4"/>
      <c r="G53" s="117" t="s">
        <v>1459</v>
      </c>
      <c r="H53" s="117"/>
      <c r="I53" s="118">
        <v>1136438.6000000001</v>
      </c>
      <c r="J53" s="118"/>
      <c r="K53" s="118"/>
    </row>
  </sheetData>
  <mergeCells count="9">
    <mergeCell ref="G52:H52"/>
    <mergeCell ref="I52:K52"/>
    <mergeCell ref="G53:H53"/>
    <mergeCell ref="I53:K53"/>
    <mergeCell ref="A1:K1"/>
    <mergeCell ref="B2:C2"/>
    <mergeCell ref="C50:F50"/>
    <mergeCell ref="G51:H51"/>
    <mergeCell ref="I51:K51"/>
  </mergeCells>
  <pageMargins left="0.5" right="0.5" top="0.5" bottom="0.5" header="0" footer="0"/>
  <pageSetup paperSize="9" scale="8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K176"/>
  <sheetViews>
    <sheetView workbookViewId="0"/>
  </sheetViews>
  <sheetFormatPr defaultRowHeight="15"/>
  <cols>
    <col min="1" max="1" width="9.28515625" customWidth="1"/>
    <col min="2" max="2" width="68.7109375" customWidth="1"/>
    <col min="3" max="3" width="9.28515625" customWidth="1"/>
    <col min="4" max="4" width="10.28515625" customWidth="1"/>
    <col min="5" max="5" width="9.28515625" customWidth="1"/>
    <col min="6" max="8" width="12.42578125" customWidth="1"/>
    <col min="9" max="10" width="8.7109375" customWidth="1"/>
    <col min="11" max="11" width="4.7109375" customWidth="1"/>
  </cols>
  <sheetData>
    <row r="1" spans="1:11" ht="159" customHeigh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9.9499999999999993" customHeight="1">
      <c r="A2" s="4"/>
      <c r="B2" s="117" t="s">
        <v>1445</v>
      </c>
      <c r="C2" s="117"/>
      <c r="D2" s="4"/>
      <c r="E2" s="4"/>
      <c r="F2" s="4"/>
      <c r="G2" s="4"/>
      <c r="H2" s="4"/>
      <c r="I2" s="4"/>
      <c r="J2" s="4"/>
      <c r="K2" s="4"/>
    </row>
    <row r="3" spans="1:11" ht="21.95" customHeight="1">
      <c r="A3" s="43" t="s">
        <v>10</v>
      </c>
      <c r="B3" s="44" t="s">
        <v>12</v>
      </c>
      <c r="C3" s="43" t="s">
        <v>419</v>
      </c>
      <c r="D3" s="43" t="s">
        <v>1446</v>
      </c>
      <c r="E3" s="43" t="s">
        <v>1055</v>
      </c>
      <c r="F3" s="43" t="s">
        <v>230</v>
      </c>
      <c r="G3" s="43" t="s">
        <v>422</v>
      </c>
      <c r="H3" s="43" t="s">
        <v>1447</v>
      </c>
      <c r="I3" s="43" t="s">
        <v>1448</v>
      </c>
      <c r="J3" s="43" t="s">
        <v>1449</v>
      </c>
      <c r="K3" s="43" t="s">
        <v>1450</v>
      </c>
    </row>
    <row r="4" spans="1:11" ht="15" customHeight="1">
      <c r="A4" s="45" t="s">
        <v>1000</v>
      </c>
      <c r="B4" s="46" t="s">
        <v>1001</v>
      </c>
      <c r="C4" s="45" t="s">
        <v>21</v>
      </c>
      <c r="D4" s="45" t="s">
        <v>707</v>
      </c>
      <c r="E4" s="45" t="s">
        <v>216</v>
      </c>
      <c r="F4" s="47">
        <v>6375.5634321378284</v>
      </c>
      <c r="G4" s="48">
        <v>15.78</v>
      </c>
      <c r="H4" s="48">
        <v>100606.39095913494</v>
      </c>
      <c r="I4" s="49">
        <v>10.698478876002749</v>
      </c>
      <c r="J4" s="49">
        <v>8.8527784043180979</v>
      </c>
      <c r="K4" s="45" t="s">
        <v>1451</v>
      </c>
    </row>
    <row r="5" spans="1:11" ht="15" customHeight="1">
      <c r="A5" s="45" t="s">
        <v>508</v>
      </c>
      <c r="B5" s="46" t="s">
        <v>509</v>
      </c>
      <c r="C5" s="45" t="s">
        <v>21</v>
      </c>
      <c r="D5" s="45" t="s">
        <v>418</v>
      </c>
      <c r="E5" s="45" t="s">
        <v>63</v>
      </c>
      <c r="F5" s="47">
        <v>1391.6034</v>
      </c>
      <c r="G5" s="48">
        <v>37.25</v>
      </c>
      <c r="H5" s="48">
        <v>51837.226649999997</v>
      </c>
      <c r="I5" s="49">
        <v>5.5123682404118348</v>
      </c>
      <c r="J5" s="49">
        <v>16.21084630725953</v>
      </c>
      <c r="K5" s="45" t="s">
        <v>1451</v>
      </c>
    </row>
    <row r="6" spans="1:11" ht="15" customHeight="1">
      <c r="A6" s="45" t="s">
        <v>991</v>
      </c>
      <c r="B6" s="46" t="s">
        <v>992</v>
      </c>
      <c r="C6" s="45" t="s">
        <v>21</v>
      </c>
      <c r="D6" s="45" t="s">
        <v>707</v>
      </c>
      <c r="E6" s="45" t="s">
        <v>216</v>
      </c>
      <c r="F6" s="47">
        <v>2437.5753478199281</v>
      </c>
      <c r="G6" s="48">
        <v>20.97</v>
      </c>
      <c r="H6" s="48">
        <v>51115.955043783892</v>
      </c>
      <c r="I6" s="49">
        <v>5.4356682517789263</v>
      </c>
      <c r="J6" s="49">
        <v>21.646514022682716</v>
      </c>
      <c r="K6" s="45" t="s">
        <v>1451</v>
      </c>
    </row>
    <row r="7" spans="1:11" ht="20.100000000000001" customHeight="1">
      <c r="A7" s="45" t="s">
        <v>499</v>
      </c>
      <c r="B7" s="46" t="s">
        <v>500</v>
      </c>
      <c r="C7" s="45" t="s">
        <v>21</v>
      </c>
      <c r="D7" s="45" t="s">
        <v>418</v>
      </c>
      <c r="E7" s="45" t="s">
        <v>501</v>
      </c>
      <c r="F7" s="47">
        <v>51.66084</v>
      </c>
      <c r="G7" s="48">
        <v>938.65</v>
      </c>
      <c r="H7" s="48">
        <v>48491.447465999998</v>
      </c>
      <c r="I7" s="49">
        <v>5.1565782395724931</v>
      </c>
      <c r="J7" s="49">
        <v>26.803091468321121</v>
      </c>
      <c r="K7" s="45" t="s">
        <v>1451</v>
      </c>
    </row>
    <row r="8" spans="1:11" ht="15" customHeight="1">
      <c r="A8" s="45" t="s">
        <v>514</v>
      </c>
      <c r="B8" s="46" t="s">
        <v>515</v>
      </c>
      <c r="C8" s="45" t="s">
        <v>21</v>
      </c>
      <c r="D8" s="45" t="s">
        <v>418</v>
      </c>
      <c r="E8" s="45" t="s">
        <v>428</v>
      </c>
      <c r="F8" s="47">
        <v>68955.003643162578</v>
      </c>
      <c r="G8" s="48">
        <v>0.7</v>
      </c>
      <c r="H8" s="48">
        <v>48268.502550213809</v>
      </c>
      <c r="I8" s="49">
        <v>5.1328702877285632</v>
      </c>
      <c r="J8" s="49">
        <v>31.935961484860069</v>
      </c>
      <c r="K8" s="45" t="s">
        <v>1451</v>
      </c>
    </row>
    <row r="9" spans="1:11" ht="27.95" customHeight="1">
      <c r="A9" s="45" t="s">
        <v>648</v>
      </c>
      <c r="B9" s="46" t="s">
        <v>649</v>
      </c>
      <c r="C9" s="45" t="s">
        <v>21</v>
      </c>
      <c r="D9" s="45" t="s">
        <v>418</v>
      </c>
      <c r="E9" s="45" t="s">
        <v>23</v>
      </c>
      <c r="F9" s="47">
        <v>1009.973985</v>
      </c>
      <c r="G9" s="48">
        <v>47.5</v>
      </c>
      <c r="H9" s="48">
        <v>47973.764287500002</v>
      </c>
      <c r="I9" s="49">
        <v>5.1015278347538384</v>
      </c>
      <c r="J9" s="49">
        <v>37.037488863681361</v>
      </c>
      <c r="K9" s="45" t="s">
        <v>1451</v>
      </c>
    </row>
    <row r="10" spans="1:11" ht="15" customHeight="1">
      <c r="A10" s="45" t="s">
        <v>717</v>
      </c>
      <c r="B10" s="46" t="s">
        <v>718</v>
      </c>
      <c r="C10" s="45" t="s">
        <v>21</v>
      </c>
      <c r="D10" s="45" t="s">
        <v>707</v>
      </c>
      <c r="E10" s="45" t="s">
        <v>216</v>
      </c>
      <c r="F10" s="47">
        <v>292.25088</v>
      </c>
      <c r="G10" s="48">
        <v>125.41</v>
      </c>
      <c r="H10" s="48">
        <v>36651.1828608</v>
      </c>
      <c r="I10" s="49">
        <v>3.8974850591355947</v>
      </c>
      <c r="J10" s="49">
        <v>40.934973618599614</v>
      </c>
      <c r="K10" s="45" t="s">
        <v>1451</v>
      </c>
    </row>
    <row r="11" spans="1:11" ht="15" customHeight="1">
      <c r="A11" s="45" t="s">
        <v>865</v>
      </c>
      <c r="B11" s="46" t="s">
        <v>866</v>
      </c>
      <c r="C11" s="45" t="s">
        <v>21</v>
      </c>
      <c r="D11" s="45" t="s">
        <v>418</v>
      </c>
      <c r="E11" s="45" t="s">
        <v>530</v>
      </c>
      <c r="F11" s="47">
        <v>5584.3329118688198</v>
      </c>
      <c r="G11" s="48">
        <v>6.32</v>
      </c>
      <c r="H11" s="48">
        <v>35292.984003010941</v>
      </c>
      <c r="I11" s="49">
        <v>3.7530542565698863</v>
      </c>
      <c r="J11" s="49">
        <v>44.68802744948951</v>
      </c>
      <c r="K11" s="45" t="s">
        <v>1451</v>
      </c>
    </row>
    <row r="12" spans="1:11" ht="27.95" customHeight="1">
      <c r="A12" s="45" t="s">
        <v>722</v>
      </c>
      <c r="B12" s="46" t="s">
        <v>723</v>
      </c>
      <c r="C12" s="45" t="s">
        <v>21</v>
      </c>
      <c r="D12" s="45" t="s">
        <v>697</v>
      </c>
      <c r="E12" s="45" t="s">
        <v>216</v>
      </c>
      <c r="F12" s="47">
        <v>12610.266794050243</v>
      </c>
      <c r="G12" s="48">
        <v>2.79</v>
      </c>
      <c r="H12" s="48">
        <v>35182.644355400182</v>
      </c>
      <c r="I12" s="49">
        <v>3.7413207436399891</v>
      </c>
      <c r="J12" s="49">
        <v>48.429347729976449</v>
      </c>
      <c r="K12" s="45" t="s">
        <v>1451</v>
      </c>
    </row>
    <row r="13" spans="1:11" ht="15" customHeight="1">
      <c r="A13" s="45" t="s">
        <v>506</v>
      </c>
      <c r="B13" s="46" t="s">
        <v>507</v>
      </c>
      <c r="C13" s="45" t="s">
        <v>21</v>
      </c>
      <c r="D13" s="45" t="s">
        <v>418</v>
      </c>
      <c r="E13" s="45" t="s">
        <v>47</v>
      </c>
      <c r="F13" s="47">
        <v>269.20558523047998</v>
      </c>
      <c r="G13" s="48">
        <v>130</v>
      </c>
      <c r="H13" s="48">
        <v>34996.726079962398</v>
      </c>
      <c r="I13" s="49">
        <v>3.7215502029867427</v>
      </c>
      <c r="J13" s="49">
        <v>52.150897286420275</v>
      </c>
      <c r="K13" s="45" t="s">
        <v>1454</v>
      </c>
    </row>
    <row r="14" spans="1:11" ht="15" customHeight="1">
      <c r="A14" s="45" t="s">
        <v>497</v>
      </c>
      <c r="B14" s="46" t="s">
        <v>498</v>
      </c>
      <c r="C14" s="45" t="s">
        <v>21</v>
      </c>
      <c r="D14" s="45" t="s">
        <v>418</v>
      </c>
      <c r="E14" s="45" t="s">
        <v>47</v>
      </c>
      <c r="F14" s="47">
        <v>184.17819121011999</v>
      </c>
      <c r="G14" s="48">
        <v>131.69</v>
      </c>
      <c r="H14" s="48">
        <v>24254.426000460702</v>
      </c>
      <c r="I14" s="49">
        <v>2.5792145184981381</v>
      </c>
      <c r="J14" s="49">
        <v>54.730111166829701</v>
      </c>
      <c r="K14" s="45" t="s">
        <v>1454</v>
      </c>
    </row>
    <row r="15" spans="1:11" ht="15" customHeight="1">
      <c r="A15" s="45" t="s">
        <v>894</v>
      </c>
      <c r="B15" s="46" t="s">
        <v>895</v>
      </c>
      <c r="C15" s="45" t="s">
        <v>21</v>
      </c>
      <c r="D15" s="45" t="s">
        <v>707</v>
      </c>
      <c r="E15" s="45" t="s">
        <v>216</v>
      </c>
      <c r="F15" s="47">
        <v>1087.0849080819391</v>
      </c>
      <c r="G15" s="48">
        <v>20.97</v>
      </c>
      <c r="H15" s="48">
        <v>22796.170522478267</v>
      </c>
      <c r="I15" s="49">
        <v>2.4241436996537638</v>
      </c>
      <c r="J15" s="49">
        <v>57.154254810923156</v>
      </c>
      <c r="K15" s="45" t="s">
        <v>1454</v>
      </c>
    </row>
    <row r="16" spans="1:11" ht="27.95" customHeight="1">
      <c r="A16" s="45" t="s">
        <v>859</v>
      </c>
      <c r="B16" s="46" t="s">
        <v>860</v>
      </c>
      <c r="C16" s="45" t="s">
        <v>21</v>
      </c>
      <c r="D16" s="45" t="s">
        <v>613</v>
      </c>
      <c r="E16" s="45" t="s">
        <v>38</v>
      </c>
      <c r="F16" s="50">
        <v>3.1381663230630998E-2</v>
      </c>
      <c r="G16" s="48">
        <v>715315.3</v>
      </c>
      <c r="H16" s="48">
        <v>22447.783848317784</v>
      </c>
      <c r="I16" s="49">
        <v>2.387096277132656</v>
      </c>
      <c r="J16" s="49">
        <v>59.541350678825879</v>
      </c>
      <c r="K16" s="45" t="s">
        <v>1454</v>
      </c>
    </row>
    <row r="17" spans="1:11" ht="15" customHeight="1">
      <c r="A17" s="45" t="s">
        <v>545</v>
      </c>
      <c r="B17" s="46" t="s">
        <v>546</v>
      </c>
      <c r="C17" s="45" t="s">
        <v>21</v>
      </c>
      <c r="D17" s="45" t="s">
        <v>418</v>
      </c>
      <c r="E17" s="45" t="s">
        <v>63</v>
      </c>
      <c r="F17" s="47">
        <v>414.12</v>
      </c>
      <c r="G17" s="48">
        <v>52.75</v>
      </c>
      <c r="H17" s="48">
        <v>21844.83</v>
      </c>
      <c r="I17" s="49">
        <v>2.3229781933018527</v>
      </c>
      <c r="J17" s="49">
        <v>61.864328872127729</v>
      </c>
      <c r="K17" s="45" t="s">
        <v>1454</v>
      </c>
    </row>
    <row r="18" spans="1:11" ht="15" customHeight="1">
      <c r="A18" s="45" t="s">
        <v>708</v>
      </c>
      <c r="B18" s="46" t="s">
        <v>709</v>
      </c>
      <c r="C18" s="45" t="s">
        <v>21</v>
      </c>
      <c r="D18" s="45" t="s">
        <v>707</v>
      </c>
      <c r="E18" s="45" t="s">
        <v>216</v>
      </c>
      <c r="F18" s="47">
        <v>656.3835280536</v>
      </c>
      <c r="G18" s="48">
        <v>32.630000000000003</v>
      </c>
      <c r="H18" s="48">
        <v>21417.794520388969</v>
      </c>
      <c r="I18" s="49">
        <v>2.2775672605135169</v>
      </c>
      <c r="J18" s="49">
        <v>64.141895651943301</v>
      </c>
      <c r="K18" s="45" t="s">
        <v>1454</v>
      </c>
    </row>
    <row r="19" spans="1:11" ht="20.100000000000001" customHeight="1">
      <c r="A19" s="45" t="s">
        <v>632</v>
      </c>
      <c r="B19" s="46" t="s">
        <v>633</v>
      </c>
      <c r="C19" s="45" t="s">
        <v>21</v>
      </c>
      <c r="D19" s="45" t="s">
        <v>418</v>
      </c>
      <c r="E19" s="45" t="s">
        <v>47</v>
      </c>
      <c r="F19" s="47">
        <v>182.81947752491999</v>
      </c>
      <c r="G19" s="48">
        <v>116.15</v>
      </c>
      <c r="H19" s="48">
        <v>21234.482314519457</v>
      </c>
      <c r="I19" s="49">
        <v>2.258073849175414</v>
      </c>
      <c r="J19" s="49">
        <v>66.399969254992826</v>
      </c>
      <c r="K19" s="45" t="s">
        <v>1454</v>
      </c>
    </row>
    <row r="20" spans="1:11" ht="27.95" customHeight="1">
      <c r="A20" s="45" t="s">
        <v>700</v>
      </c>
      <c r="B20" s="46" t="s">
        <v>701</v>
      </c>
      <c r="C20" s="45" t="s">
        <v>21</v>
      </c>
      <c r="D20" s="45" t="s">
        <v>697</v>
      </c>
      <c r="E20" s="45" t="s">
        <v>216</v>
      </c>
      <c r="F20" s="47">
        <v>13541.023872050244</v>
      </c>
      <c r="G20" s="48">
        <v>1.43</v>
      </c>
      <c r="H20" s="48">
        <v>19363.66413703185</v>
      </c>
      <c r="I20" s="49">
        <v>2.0591311322974879</v>
      </c>
      <c r="J20" s="49">
        <v>68.459099947358538</v>
      </c>
      <c r="K20" s="45" t="s">
        <v>1454</v>
      </c>
    </row>
    <row r="21" spans="1:11" ht="15" customHeight="1">
      <c r="A21" s="45" t="s">
        <v>838</v>
      </c>
      <c r="B21" s="46" t="s">
        <v>839</v>
      </c>
      <c r="C21" s="45" t="s">
        <v>21</v>
      </c>
      <c r="D21" s="45" t="s">
        <v>707</v>
      </c>
      <c r="E21" s="45" t="s">
        <v>216</v>
      </c>
      <c r="F21" s="47">
        <v>894.84700878581998</v>
      </c>
      <c r="G21" s="48">
        <v>20.97</v>
      </c>
      <c r="H21" s="48">
        <v>18764.941774238647</v>
      </c>
      <c r="I21" s="49">
        <v>1.995463024438064</v>
      </c>
      <c r="J21" s="49">
        <v>70.454562783124146</v>
      </c>
      <c r="K21" s="45" t="s">
        <v>1454</v>
      </c>
    </row>
    <row r="22" spans="1:11" ht="15" customHeight="1">
      <c r="A22" s="45" t="s">
        <v>638</v>
      </c>
      <c r="B22" s="46" t="s">
        <v>639</v>
      </c>
      <c r="C22" s="45" t="s">
        <v>21</v>
      </c>
      <c r="D22" s="45" t="s">
        <v>418</v>
      </c>
      <c r="E22" s="45" t="s">
        <v>47</v>
      </c>
      <c r="F22" s="47">
        <v>189.68008399999999</v>
      </c>
      <c r="G22" s="48">
        <v>95.03</v>
      </c>
      <c r="H22" s="48">
        <v>18025.298382519999</v>
      </c>
      <c r="I22" s="49">
        <v>1.9168093810001321</v>
      </c>
      <c r="J22" s="49">
        <v>72.371371272727501</v>
      </c>
      <c r="K22" s="45" t="s">
        <v>1454</v>
      </c>
    </row>
    <row r="23" spans="1:11" ht="20.100000000000001" customHeight="1">
      <c r="A23" s="45" t="s">
        <v>587</v>
      </c>
      <c r="B23" s="46" t="s">
        <v>588</v>
      </c>
      <c r="C23" s="45" t="s">
        <v>21</v>
      </c>
      <c r="D23" s="45" t="s">
        <v>418</v>
      </c>
      <c r="E23" s="45" t="s">
        <v>38</v>
      </c>
      <c r="F23" s="47">
        <v>25428.41</v>
      </c>
      <c r="G23" s="48">
        <v>0.7</v>
      </c>
      <c r="H23" s="48">
        <v>17799.886999999999</v>
      </c>
      <c r="I23" s="49">
        <v>1.8928391451999003</v>
      </c>
      <c r="J23" s="49">
        <v>74.264209673547725</v>
      </c>
      <c r="K23" s="45" t="s">
        <v>1454</v>
      </c>
    </row>
    <row r="24" spans="1:11" ht="20.100000000000001" customHeight="1">
      <c r="A24" s="45" t="s">
        <v>520</v>
      </c>
      <c r="B24" s="46" t="s">
        <v>521</v>
      </c>
      <c r="C24" s="45" t="s">
        <v>21</v>
      </c>
      <c r="D24" s="45" t="s">
        <v>418</v>
      </c>
      <c r="E24" s="45" t="s">
        <v>47</v>
      </c>
      <c r="F24" s="47">
        <v>32.437519999999999</v>
      </c>
      <c r="G24" s="48">
        <v>480</v>
      </c>
      <c r="H24" s="48">
        <v>15570.009599999999</v>
      </c>
      <c r="I24" s="49">
        <v>1.655714087511805</v>
      </c>
      <c r="J24" s="49">
        <v>75.919922740195986</v>
      </c>
      <c r="K24" s="45" t="s">
        <v>1454</v>
      </c>
    </row>
    <row r="25" spans="1:11" ht="15" customHeight="1">
      <c r="A25" s="45" t="s">
        <v>760</v>
      </c>
      <c r="B25" s="46" t="s">
        <v>761</v>
      </c>
      <c r="C25" s="45" t="s">
        <v>21</v>
      </c>
      <c r="D25" s="45" t="s">
        <v>418</v>
      </c>
      <c r="E25" s="45" t="s">
        <v>428</v>
      </c>
      <c r="F25" s="47">
        <v>1704.4032</v>
      </c>
      <c r="G25" s="48">
        <v>8.66</v>
      </c>
      <c r="H25" s="48">
        <v>14760.131712</v>
      </c>
      <c r="I25" s="49">
        <v>1.5695917110473803</v>
      </c>
      <c r="J25" s="49">
        <v>77.489514269189371</v>
      </c>
      <c r="K25" s="45" t="s">
        <v>1454</v>
      </c>
    </row>
    <row r="26" spans="1:11" ht="20.100000000000001" customHeight="1">
      <c r="A26" s="45" t="s">
        <v>579</v>
      </c>
      <c r="B26" s="46" t="s">
        <v>580</v>
      </c>
      <c r="C26" s="45" t="s">
        <v>21</v>
      </c>
      <c r="D26" s="45" t="s">
        <v>418</v>
      </c>
      <c r="E26" s="45" t="s">
        <v>63</v>
      </c>
      <c r="F26" s="47">
        <v>79.31</v>
      </c>
      <c r="G26" s="48">
        <v>185</v>
      </c>
      <c r="H26" s="48">
        <v>14672.35</v>
      </c>
      <c r="I26" s="49">
        <v>1.5602570079278455</v>
      </c>
      <c r="J26" s="49">
        <v>79.049771277117216</v>
      </c>
      <c r="K26" s="45" t="s">
        <v>1454</v>
      </c>
    </row>
    <row r="27" spans="1:11" ht="15" customHeight="1">
      <c r="A27" s="45" t="s">
        <v>634</v>
      </c>
      <c r="B27" s="46" t="s">
        <v>635</v>
      </c>
      <c r="C27" s="45" t="s">
        <v>21</v>
      </c>
      <c r="D27" s="45" t="s">
        <v>418</v>
      </c>
      <c r="E27" s="45" t="s">
        <v>47</v>
      </c>
      <c r="F27" s="47">
        <v>116.94094790384</v>
      </c>
      <c r="G27" s="48">
        <v>100.61</v>
      </c>
      <c r="H27" s="48">
        <v>11765.428768605343</v>
      </c>
      <c r="I27" s="49">
        <v>1.2511351410982132</v>
      </c>
      <c r="J27" s="49">
        <v>80.300905485762343</v>
      </c>
      <c r="K27" s="45" t="s">
        <v>1455</v>
      </c>
    </row>
    <row r="28" spans="1:11" ht="15" customHeight="1">
      <c r="A28" s="45" t="s">
        <v>589</v>
      </c>
      <c r="B28" s="46" t="s">
        <v>590</v>
      </c>
      <c r="C28" s="45" t="s">
        <v>21</v>
      </c>
      <c r="D28" s="45" t="s">
        <v>418</v>
      </c>
      <c r="E28" s="45" t="s">
        <v>428</v>
      </c>
      <c r="F28" s="47">
        <v>6494.5524505753001</v>
      </c>
      <c r="G28" s="48">
        <v>1.6</v>
      </c>
      <c r="H28" s="48">
        <v>10391.283920920479</v>
      </c>
      <c r="I28" s="49">
        <v>1.1050086427180459</v>
      </c>
      <c r="J28" s="49">
        <v>81.405913711529891</v>
      </c>
      <c r="K28" s="45" t="s">
        <v>1455</v>
      </c>
    </row>
    <row r="29" spans="1:11" ht="15" customHeight="1">
      <c r="A29" s="45" t="s">
        <v>636</v>
      </c>
      <c r="B29" s="46" t="s">
        <v>637</v>
      </c>
      <c r="C29" s="45" t="s">
        <v>21</v>
      </c>
      <c r="D29" s="45" t="s">
        <v>418</v>
      </c>
      <c r="E29" s="45" t="s">
        <v>47</v>
      </c>
      <c r="F29" s="47">
        <v>88.703028000000003</v>
      </c>
      <c r="G29" s="48">
        <v>101.14</v>
      </c>
      <c r="H29" s="48">
        <v>8971.4242519199997</v>
      </c>
      <c r="I29" s="49">
        <v>0.95402083239235769</v>
      </c>
      <c r="J29" s="49">
        <v>82.359934091773269</v>
      </c>
      <c r="K29" s="45" t="s">
        <v>1455</v>
      </c>
    </row>
    <row r="30" spans="1:11" ht="27.95" customHeight="1">
      <c r="A30" s="45" t="s">
        <v>1370</v>
      </c>
      <c r="B30" s="46" t="s">
        <v>1371</v>
      </c>
      <c r="C30" s="45" t="s">
        <v>21</v>
      </c>
      <c r="D30" s="45" t="s">
        <v>697</v>
      </c>
      <c r="E30" s="45" t="s">
        <v>216</v>
      </c>
      <c r="F30" s="47">
        <v>6243.2074345258798</v>
      </c>
      <c r="G30" s="48">
        <v>1.39</v>
      </c>
      <c r="H30" s="48">
        <v>8678.0583339909736</v>
      </c>
      <c r="I30" s="49">
        <v>0.92282431449740909</v>
      </c>
      <c r="J30" s="49">
        <v>83.28275752003448</v>
      </c>
      <c r="K30" s="45" t="s">
        <v>1455</v>
      </c>
    </row>
    <row r="31" spans="1:11" ht="15" customHeight="1">
      <c r="A31" s="45" t="s">
        <v>599</v>
      </c>
      <c r="B31" s="46" t="s">
        <v>600</v>
      </c>
      <c r="C31" s="45" t="s">
        <v>21</v>
      </c>
      <c r="D31" s="45" t="s">
        <v>418</v>
      </c>
      <c r="E31" s="45" t="s">
        <v>47</v>
      </c>
      <c r="F31" s="47">
        <v>226.72403600000001</v>
      </c>
      <c r="G31" s="48">
        <v>37.35</v>
      </c>
      <c r="H31" s="48">
        <v>8468.1427445999998</v>
      </c>
      <c r="I31" s="49">
        <v>0.9005019006086612</v>
      </c>
      <c r="J31" s="49">
        <v>84.18325912878251</v>
      </c>
      <c r="K31" s="45" t="s">
        <v>1455</v>
      </c>
    </row>
    <row r="32" spans="1:11" ht="20.100000000000001" customHeight="1">
      <c r="A32" s="45" t="s">
        <v>1345</v>
      </c>
      <c r="B32" s="46" t="s">
        <v>1346</v>
      </c>
      <c r="C32" s="45" t="s">
        <v>21</v>
      </c>
      <c r="D32" s="45" t="s">
        <v>613</v>
      </c>
      <c r="E32" s="45" t="s">
        <v>38</v>
      </c>
      <c r="F32" s="50">
        <v>1.5103968475942999E-2</v>
      </c>
      <c r="G32" s="48">
        <v>499088.38</v>
      </c>
      <c r="H32" s="48">
        <v>7538.2151582294609</v>
      </c>
      <c r="I32" s="49">
        <v>0.80161344487389063</v>
      </c>
      <c r="J32" s="49">
        <v>84.984872025130514</v>
      </c>
      <c r="K32" s="45" t="s">
        <v>1455</v>
      </c>
    </row>
    <row r="33" spans="1:11" ht="15" customHeight="1">
      <c r="A33" s="45" t="s">
        <v>739</v>
      </c>
      <c r="B33" s="46" t="s">
        <v>740</v>
      </c>
      <c r="C33" s="45" t="s">
        <v>21</v>
      </c>
      <c r="D33" s="45" t="s">
        <v>707</v>
      </c>
      <c r="E33" s="45" t="s">
        <v>216</v>
      </c>
      <c r="F33" s="47">
        <v>439.5989114551943</v>
      </c>
      <c r="G33" s="48">
        <v>16.739999999999998</v>
      </c>
      <c r="H33" s="48">
        <v>7358.8857777599533</v>
      </c>
      <c r="I33" s="49">
        <v>0.78254356700123173</v>
      </c>
      <c r="J33" s="49">
        <v>85.767414977725025</v>
      </c>
      <c r="K33" s="45" t="s">
        <v>1455</v>
      </c>
    </row>
    <row r="34" spans="1:11" ht="15" customHeight="1">
      <c r="A34" s="45" t="s">
        <v>522</v>
      </c>
      <c r="B34" s="46" t="s">
        <v>523</v>
      </c>
      <c r="C34" s="45" t="s">
        <v>21</v>
      </c>
      <c r="D34" s="45" t="s">
        <v>418</v>
      </c>
      <c r="E34" s="45" t="s">
        <v>63</v>
      </c>
      <c r="F34" s="47">
        <v>1936.913468424</v>
      </c>
      <c r="G34" s="48">
        <v>3.73</v>
      </c>
      <c r="H34" s="48">
        <v>7224.6872372215203</v>
      </c>
      <c r="I34" s="49">
        <v>0.76827290052116692</v>
      </c>
      <c r="J34" s="49">
        <v>86.535687108640403</v>
      </c>
      <c r="K34" s="45" t="s">
        <v>1455</v>
      </c>
    </row>
    <row r="35" spans="1:11" ht="27.95" customHeight="1">
      <c r="A35" s="45" t="s">
        <v>728</v>
      </c>
      <c r="B35" s="46" t="s">
        <v>729</v>
      </c>
      <c r="C35" s="45" t="s">
        <v>21</v>
      </c>
      <c r="D35" s="45" t="s">
        <v>697</v>
      </c>
      <c r="E35" s="45" t="s">
        <v>216</v>
      </c>
      <c r="F35" s="47">
        <v>12610.266794050243</v>
      </c>
      <c r="G35" s="48">
        <v>0.54</v>
      </c>
      <c r="H35" s="48">
        <v>6809.5440687871314</v>
      </c>
      <c r="I35" s="49">
        <v>0.72412659554322367</v>
      </c>
      <c r="J35" s="49">
        <v>87.259813271508989</v>
      </c>
      <c r="K35" s="45" t="s">
        <v>1455</v>
      </c>
    </row>
    <row r="36" spans="1:11" ht="15" customHeight="1">
      <c r="A36" s="45" t="s">
        <v>516</v>
      </c>
      <c r="B36" s="46" t="s">
        <v>517</v>
      </c>
      <c r="C36" s="45" t="s">
        <v>518</v>
      </c>
      <c r="D36" s="45" t="s">
        <v>418</v>
      </c>
      <c r="E36" s="45" t="s">
        <v>519</v>
      </c>
      <c r="F36" s="47">
        <v>164</v>
      </c>
      <c r="G36" s="48">
        <v>40.950000000000003</v>
      </c>
      <c r="H36" s="48">
        <v>6715.8</v>
      </c>
      <c r="I36" s="49">
        <v>0.71415785568377432</v>
      </c>
      <c r="J36" s="49">
        <v>87.973971127192769</v>
      </c>
      <c r="K36" s="45" t="s">
        <v>1455</v>
      </c>
    </row>
    <row r="37" spans="1:11" ht="15" customHeight="1">
      <c r="A37" s="45" t="s">
        <v>964</v>
      </c>
      <c r="B37" s="46" t="s">
        <v>965</v>
      </c>
      <c r="C37" s="45" t="s">
        <v>21</v>
      </c>
      <c r="D37" s="45" t="s">
        <v>707</v>
      </c>
      <c r="E37" s="45" t="s">
        <v>216</v>
      </c>
      <c r="F37" s="47">
        <v>303.98538681933002</v>
      </c>
      <c r="G37" s="48">
        <v>21.79</v>
      </c>
      <c r="H37" s="48">
        <v>6623.8415787932008</v>
      </c>
      <c r="I37" s="49">
        <v>0.70437900150391286</v>
      </c>
      <c r="J37" s="49">
        <v>88.678349960807878</v>
      </c>
      <c r="K37" s="45" t="s">
        <v>1455</v>
      </c>
    </row>
    <row r="38" spans="1:11" ht="20.100000000000001" customHeight="1">
      <c r="A38" s="45" t="s">
        <v>1108</v>
      </c>
      <c r="B38" s="46" t="s">
        <v>1109</v>
      </c>
      <c r="C38" s="45" t="s">
        <v>21</v>
      </c>
      <c r="D38" s="45" t="s">
        <v>418</v>
      </c>
      <c r="E38" s="45" t="s">
        <v>23</v>
      </c>
      <c r="F38" s="47">
        <v>116.17300779</v>
      </c>
      <c r="G38" s="48">
        <v>46.69</v>
      </c>
      <c r="H38" s="48">
        <v>5424.1177337151003</v>
      </c>
      <c r="I38" s="49">
        <v>0.57680042432566614</v>
      </c>
      <c r="J38" s="49">
        <v>89.255149562730651</v>
      </c>
      <c r="K38" s="45" t="s">
        <v>1455</v>
      </c>
    </row>
    <row r="39" spans="1:11" ht="20.100000000000001" customHeight="1">
      <c r="A39" s="45" t="s">
        <v>681</v>
      </c>
      <c r="B39" s="46" t="s">
        <v>682</v>
      </c>
      <c r="C39" s="45" t="s">
        <v>518</v>
      </c>
      <c r="D39" s="45" t="s">
        <v>418</v>
      </c>
      <c r="E39" s="45" t="s">
        <v>519</v>
      </c>
      <c r="F39" s="47">
        <v>90.764799999999994</v>
      </c>
      <c r="G39" s="48">
        <v>52.1</v>
      </c>
      <c r="H39" s="48">
        <v>4728.8460800000003</v>
      </c>
      <c r="I39" s="49">
        <v>0.50286526941710918</v>
      </c>
      <c r="J39" s="49">
        <v>89.758014185600842</v>
      </c>
      <c r="K39" s="45" t="s">
        <v>1455</v>
      </c>
    </row>
    <row r="40" spans="1:11" ht="15" customHeight="1">
      <c r="A40" s="45" t="s">
        <v>985</v>
      </c>
      <c r="B40" s="46" t="s">
        <v>986</v>
      </c>
      <c r="C40" s="45" t="s">
        <v>21</v>
      </c>
      <c r="D40" s="45" t="s">
        <v>707</v>
      </c>
      <c r="E40" s="45" t="s">
        <v>216</v>
      </c>
      <c r="F40" s="47">
        <v>236.63709905648582</v>
      </c>
      <c r="G40" s="48">
        <v>18.62</v>
      </c>
      <c r="H40" s="48">
        <v>4406.1827844317659</v>
      </c>
      <c r="I40" s="49">
        <v>0.46855326976392264</v>
      </c>
      <c r="J40" s="49">
        <v>90.226567159268427</v>
      </c>
      <c r="K40" s="45" t="s">
        <v>1455</v>
      </c>
    </row>
    <row r="41" spans="1:11" ht="27.95" customHeight="1">
      <c r="A41" s="45" t="s">
        <v>724</v>
      </c>
      <c r="B41" s="46" t="s">
        <v>725</v>
      </c>
      <c r="C41" s="45" t="s">
        <v>21</v>
      </c>
      <c r="D41" s="45" t="s">
        <v>697</v>
      </c>
      <c r="E41" s="45" t="s">
        <v>216</v>
      </c>
      <c r="F41" s="47">
        <v>3339.878130064224</v>
      </c>
      <c r="G41" s="48">
        <v>1.31</v>
      </c>
      <c r="H41" s="48">
        <v>4375.2403503841333</v>
      </c>
      <c r="I41" s="49">
        <v>0.46526285278469542</v>
      </c>
      <c r="J41" s="49">
        <v>90.691829974793293</v>
      </c>
      <c r="K41" s="45" t="s">
        <v>1455</v>
      </c>
    </row>
    <row r="42" spans="1:11" ht="15" customHeight="1">
      <c r="A42" s="45" t="s">
        <v>959</v>
      </c>
      <c r="B42" s="46" t="s">
        <v>960</v>
      </c>
      <c r="C42" s="45" t="s">
        <v>21</v>
      </c>
      <c r="D42" s="45" t="s">
        <v>707</v>
      </c>
      <c r="E42" s="45" t="s">
        <v>216</v>
      </c>
      <c r="F42" s="47">
        <v>207.32384275999999</v>
      </c>
      <c r="G42" s="48">
        <v>20.97</v>
      </c>
      <c r="H42" s="48">
        <v>4347.5809826772002</v>
      </c>
      <c r="I42" s="49">
        <v>0.46232155692550486</v>
      </c>
      <c r="J42" s="49">
        <v>91.154151427220953</v>
      </c>
      <c r="K42" s="45" t="s">
        <v>1455</v>
      </c>
    </row>
    <row r="43" spans="1:11" ht="15" customHeight="1">
      <c r="A43" s="45" t="s">
        <v>970</v>
      </c>
      <c r="B43" s="46" t="s">
        <v>971</v>
      </c>
      <c r="C43" s="45" t="s">
        <v>21</v>
      </c>
      <c r="D43" s="45" t="s">
        <v>707</v>
      </c>
      <c r="E43" s="45" t="s">
        <v>216</v>
      </c>
      <c r="F43" s="47">
        <v>277.93464410007527</v>
      </c>
      <c r="G43" s="48">
        <v>15.63</v>
      </c>
      <c r="H43" s="48">
        <v>4344.1184872841768</v>
      </c>
      <c r="I43" s="49">
        <v>0.4619533553284953</v>
      </c>
      <c r="J43" s="49">
        <v>91.616103880012048</v>
      </c>
      <c r="K43" s="45" t="s">
        <v>1455</v>
      </c>
    </row>
    <row r="44" spans="1:11" ht="15" customHeight="1">
      <c r="A44" s="45" t="s">
        <v>553</v>
      </c>
      <c r="B44" s="46" t="s">
        <v>554</v>
      </c>
      <c r="C44" s="45" t="s">
        <v>21</v>
      </c>
      <c r="D44" s="45" t="s">
        <v>418</v>
      </c>
      <c r="E44" s="45" t="s">
        <v>38</v>
      </c>
      <c r="F44" s="47">
        <v>825.0077</v>
      </c>
      <c r="G44" s="48">
        <v>5.17</v>
      </c>
      <c r="H44" s="48">
        <v>4265.2898089999999</v>
      </c>
      <c r="I44" s="49">
        <v>0.45357071739261068</v>
      </c>
      <c r="J44" s="49">
        <v>92.069673554316054</v>
      </c>
      <c r="K44" s="45" t="s">
        <v>1455</v>
      </c>
    </row>
    <row r="45" spans="1:11" ht="27.95" customHeight="1">
      <c r="A45" s="45" t="s">
        <v>1372</v>
      </c>
      <c r="B45" s="46" t="s">
        <v>1373</v>
      </c>
      <c r="C45" s="45" t="s">
        <v>21</v>
      </c>
      <c r="D45" s="45" t="s">
        <v>697</v>
      </c>
      <c r="E45" s="45" t="s">
        <v>216</v>
      </c>
      <c r="F45" s="47">
        <v>6243.2074345258798</v>
      </c>
      <c r="G45" s="48">
        <v>0.61</v>
      </c>
      <c r="H45" s="48">
        <v>3808.3565350607869</v>
      </c>
      <c r="I45" s="49">
        <v>0.4049804545636112</v>
      </c>
      <c r="J45" s="49">
        <v>92.474653313941616</v>
      </c>
      <c r="K45" s="45" t="s">
        <v>1455</v>
      </c>
    </row>
    <row r="46" spans="1:11" ht="20.100000000000001" customHeight="1">
      <c r="A46" s="45" t="s">
        <v>660</v>
      </c>
      <c r="B46" s="46" t="s">
        <v>661</v>
      </c>
      <c r="C46" s="45" t="s">
        <v>21</v>
      </c>
      <c r="D46" s="45" t="s">
        <v>418</v>
      </c>
      <c r="E46" s="45" t="s">
        <v>63</v>
      </c>
      <c r="F46" s="47">
        <v>12.36</v>
      </c>
      <c r="G46" s="48">
        <v>307.81</v>
      </c>
      <c r="H46" s="48">
        <v>3804.5315999999998</v>
      </c>
      <c r="I46" s="49">
        <v>0.40457371114940271</v>
      </c>
      <c r="J46" s="49">
        <v>92.879226854947092</v>
      </c>
      <c r="K46" s="45" t="s">
        <v>1455</v>
      </c>
    </row>
    <row r="47" spans="1:11" ht="20.100000000000001" customHeight="1">
      <c r="A47" s="45" t="s">
        <v>857</v>
      </c>
      <c r="B47" s="46" t="s">
        <v>858</v>
      </c>
      <c r="C47" s="45" t="s">
        <v>21</v>
      </c>
      <c r="D47" s="45" t="s">
        <v>613</v>
      </c>
      <c r="E47" s="45" t="s">
        <v>38</v>
      </c>
      <c r="F47" s="51">
        <v>4.2569263278099997E-2</v>
      </c>
      <c r="G47" s="48">
        <v>81699.7</v>
      </c>
      <c r="H47" s="48">
        <v>3477.8960390417865</v>
      </c>
      <c r="I47" s="49">
        <v>0.36983930098174073</v>
      </c>
      <c r="J47" s="49">
        <v>93.249065513737406</v>
      </c>
      <c r="K47" s="45" t="s">
        <v>1455</v>
      </c>
    </row>
    <row r="48" spans="1:11" ht="15" customHeight="1">
      <c r="A48" s="45" t="s">
        <v>979</v>
      </c>
      <c r="B48" s="46" t="s">
        <v>980</v>
      </c>
      <c r="C48" s="45" t="s">
        <v>21</v>
      </c>
      <c r="D48" s="45" t="s">
        <v>707</v>
      </c>
      <c r="E48" s="45" t="s">
        <v>216</v>
      </c>
      <c r="F48" s="47">
        <v>156.61929813664727</v>
      </c>
      <c r="G48" s="48">
        <v>18.39</v>
      </c>
      <c r="H48" s="48">
        <v>2880.2288927329437</v>
      </c>
      <c r="I48" s="49">
        <v>0.30628340479356303</v>
      </c>
      <c r="J48" s="49">
        <v>93.555347972878167</v>
      </c>
      <c r="K48" s="45" t="s">
        <v>1455</v>
      </c>
    </row>
    <row r="49" spans="1:11" ht="15" customHeight="1">
      <c r="A49" s="45" t="s">
        <v>531</v>
      </c>
      <c r="B49" s="46" t="s">
        <v>532</v>
      </c>
      <c r="C49" s="45" t="s">
        <v>21</v>
      </c>
      <c r="D49" s="45" t="s">
        <v>418</v>
      </c>
      <c r="E49" s="45" t="s">
        <v>63</v>
      </c>
      <c r="F49" s="47">
        <v>254.451301798</v>
      </c>
      <c r="G49" s="48">
        <v>10.66</v>
      </c>
      <c r="H49" s="48">
        <v>2712.4508771666801</v>
      </c>
      <c r="I49" s="49">
        <v>0.28844189852064223</v>
      </c>
      <c r="J49" s="49">
        <v>93.84378977812095</v>
      </c>
      <c r="K49" s="45" t="s">
        <v>1455</v>
      </c>
    </row>
    <row r="50" spans="1:11" ht="27.95" customHeight="1">
      <c r="A50" s="45" t="s">
        <v>726</v>
      </c>
      <c r="B50" s="46" t="s">
        <v>727</v>
      </c>
      <c r="C50" s="45" t="s">
        <v>21</v>
      </c>
      <c r="D50" s="45" t="s">
        <v>697</v>
      </c>
      <c r="E50" s="45" t="s">
        <v>216</v>
      </c>
      <c r="F50" s="47">
        <v>3339.878130064224</v>
      </c>
      <c r="G50" s="48">
        <v>0.78</v>
      </c>
      <c r="H50" s="48">
        <v>2605.1049414500949</v>
      </c>
      <c r="I50" s="49">
        <v>0.27702673677256678</v>
      </c>
      <c r="J50" s="49">
        <v>94.120815989419938</v>
      </c>
      <c r="K50" s="45" t="s">
        <v>1455</v>
      </c>
    </row>
    <row r="51" spans="1:11" ht="15" customHeight="1">
      <c r="A51" s="45" t="s">
        <v>526</v>
      </c>
      <c r="B51" s="46" t="s">
        <v>527</v>
      </c>
      <c r="C51" s="45" t="s">
        <v>21</v>
      </c>
      <c r="D51" s="45" t="s">
        <v>418</v>
      </c>
      <c r="E51" s="45" t="s">
        <v>38</v>
      </c>
      <c r="F51" s="47">
        <v>863.01250000000005</v>
      </c>
      <c r="G51" s="48">
        <v>2.9</v>
      </c>
      <c r="H51" s="48">
        <v>2502.7362499999999</v>
      </c>
      <c r="I51" s="49">
        <v>0.26614085494536027</v>
      </c>
      <c r="J51" s="49">
        <v>94.386956179740594</v>
      </c>
      <c r="K51" s="45" t="s">
        <v>1455</v>
      </c>
    </row>
    <row r="52" spans="1:11" ht="20.100000000000001" customHeight="1">
      <c r="A52" s="45" t="s">
        <v>424</v>
      </c>
      <c r="B52" s="46" t="s">
        <v>425</v>
      </c>
      <c r="C52" s="45" t="s">
        <v>21</v>
      </c>
      <c r="D52" s="45" t="s">
        <v>418</v>
      </c>
      <c r="E52" s="45" t="s">
        <v>23</v>
      </c>
      <c r="F52" s="47">
        <v>6</v>
      </c>
      <c r="G52" s="48">
        <v>400</v>
      </c>
      <c r="H52" s="48">
        <v>2400</v>
      </c>
      <c r="I52" s="49">
        <v>0.25521588695926894</v>
      </c>
      <c r="J52" s="49">
        <v>94.642172066699871</v>
      </c>
      <c r="K52" s="45" t="s">
        <v>1455</v>
      </c>
    </row>
    <row r="53" spans="1:11" ht="15" customHeight="1">
      <c r="A53" s="45" t="s">
        <v>796</v>
      </c>
      <c r="B53" s="46" t="s">
        <v>797</v>
      </c>
      <c r="C53" s="45" t="s">
        <v>21</v>
      </c>
      <c r="D53" s="45" t="s">
        <v>707</v>
      </c>
      <c r="E53" s="45" t="s">
        <v>216</v>
      </c>
      <c r="F53" s="47">
        <v>135.91254576</v>
      </c>
      <c r="G53" s="48">
        <v>16.739999999999998</v>
      </c>
      <c r="H53" s="48">
        <v>2275.1760160223998</v>
      </c>
      <c r="I53" s="49">
        <v>0.24194211038233859</v>
      </c>
      <c r="J53" s="49">
        <v>94.884113537338663</v>
      </c>
      <c r="K53" s="45" t="s">
        <v>1455</v>
      </c>
    </row>
    <row r="54" spans="1:11" ht="27.95" customHeight="1">
      <c r="A54" s="45" t="s">
        <v>735</v>
      </c>
      <c r="B54" s="46" t="s">
        <v>736</v>
      </c>
      <c r="C54" s="45" t="s">
        <v>21</v>
      </c>
      <c r="D54" s="45" t="s">
        <v>697</v>
      </c>
      <c r="E54" s="45" t="s">
        <v>216</v>
      </c>
      <c r="F54" s="47">
        <v>1524.225317828</v>
      </c>
      <c r="G54" s="48">
        <v>1.43</v>
      </c>
      <c r="H54" s="48">
        <v>2179.64220449404</v>
      </c>
      <c r="I54" s="49">
        <v>0.23178304936408445</v>
      </c>
      <c r="J54" s="49">
        <v>95.115896352276962</v>
      </c>
      <c r="K54" s="45" t="s">
        <v>1455</v>
      </c>
    </row>
    <row r="55" spans="1:11" ht="20.100000000000001" customHeight="1">
      <c r="A55" s="45" t="s">
        <v>1181</v>
      </c>
      <c r="B55" s="46" t="s">
        <v>1182</v>
      </c>
      <c r="C55" s="45" t="s">
        <v>21</v>
      </c>
      <c r="D55" s="45" t="s">
        <v>613</v>
      </c>
      <c r="E55" s="45" t="s">
        <v>38</v>
      </c>
      <c r="F55" s="52">
        <v>1.9242622033891E-3</v>
      </c>
      <c r="G55" s="48">
        <v>1100000</v>
      </c>
      <c r="H55" s="48">
        <v>2116.6884237280101</v>
      </c>
      <c r="I55" s="49">
        <v>0.22508854728256705</v>
      </c>
      <c r="J55" s="49">
        <v>95.34098400378069</v>
      </c>
      <c r="K55" s="45" t="s">
        <v>1455</v>
      </c>
    </row>
    <row r="56" spans="1:11" ht="15" customHeight="1">
      <c r="A56" s="45" t="s">
        <v>650</v>
      </c>
      <c r="B56" s="46" t="s">
        <v>651</v>
      </c>
      <c r="C56" s="45" t="s">
        <v>21</v>
      </c>
      <c r="D56" s="45" t="s">
        <v>418</v>
      </c>
      <c r="E56" s="45" t="s">
        <v>63</v>
      </c>
      <c r="F56" s="47">
        <v>82.823999999999998</v>
      </c>
      <c r="G56" s="48">
        <v>24.97</v>
      </c>
      <c r="H56" s="48">
        <v>2068.11528</v>
      </c>
      <c r="I56" s="49">
        <v>0.21992328146634033</v>
      </c>
      <c r="J56" s="49">
        <v>95.560906723772078</v>
      </c>
      <c r="K56" s="45" t="s">
        <v>1455</v>
      </c>
    </row>
    <row r="57" spans="1:11" ht="20.100000000000001" customHeight="1">
      <c r="A57" s="45" t="s">
        <v>691</v>
      </c>
      <c r="B57" s="46" t="s">
        <v>692</v>
      </c>
      <c r="C57" s="45" t="s">
        <v>21</v>
      </c>
      <c r="D57" s="45" t="s">
        <v>418</v>
      </c>
      <c r="E57" s="45" t="s">
        <v>47</v>
      </c>
      <c r="F57" s="47">
        <v>21.261240000000001</v>
      </c>
      <c r="G57" s="48">
        <v>94.56</v>
      </c>
      <c r="H57" s="48">
        <v>2010.4628544</v>
      </c>
      <c r="I57" s="49">
        <v>0.21379252524348316</v>
      </c>
      <c r="J57" s="49">
        <v>95.774698945478804</v>
      </c>
      <c r="K57" s="45" t="s">
        <v>1455</v>
      </c>
    </row>
    <row r="58" spans="1:11" ht="20.100000000000001" customHeight="1">
      <c r="A58" s="45" t="s">
        <v>446</v>
      </c>
      <c r="B58" s="46" t="s">
        <v>27</v>
      </c>
      <c r="C58" s="45" t="s">
        <v>1452</v>
      </c>
      <c r="D58" s="45" t="s">
        <v>445</v>
      </c>
      <c r="E58" s="45" t="s">
        <v>28</v>
      </c>
      <c r="F58" s="47">
        <v>4</v>
      </c>
      <c r="G58" s="48">
        <v>480</v>
      </c>
      <c r="H58" s="48">
        <v>1920</v>
      </c>
      <c r="I58" s="49">
        <v>0.20417270956741515</v>
      </c>
      <c r="J58" s="49">
        <v>95.97887165504622</v>
      </c>
      <c r="K58" s="45" t="s">
        <v>1455</v>
      </c>
    </row>
    <row r="59" spans="1:11" ht="15" customHeight="1">
      <c r="A59" s="45" t="s">
        <v>466</v>
      </c>
      <c r="B59" s="46" t="s">
        <v>467</v>
      </c>
      <c r="C59" s="45" t="s">
        <v>21</v>
      </c>
      <c r="D59" s="45" t="s">
        <v>418</v>
      </c>
      <c r="E59" s="45" t="s">
        <v>63</v>
      </c>
      <c r="F59" s="47">
        <v>140.0061</v>
      </c>
      <c r="G59" s="48">
        <v>13.26</v>
      </c>
      <c r="H59" s="48">
        <v>1856.4808860000001</v>
      </c>
      <c r="I59" s="49">
        <v>0.19741808997642477</v>
      </c>
      <c r="J59" s="49">
        <v>96.176289650805444</v>
      </c>
      <c r="K59" s="45" t="s">
        <v>1455</v>
      </c>
    </row>
    <row r="60" spans="1:11" ht="20.100000000000001" customHeight="1">
      <c r="A60" s="45" t="s">
        <v>593</v>
      </c>
      <c r="B60" s="46" t="s">
        <v>594</v>
      </c>
      <c r="C60" s="45" t="s">
        <v>21</v>
      </c>
      <c r="D60" s="45" t="s">
        <v>418</v>
      </c>
      <c r="E60" s="45" t="s">
        <v>23</v>
      </c>
      <c r="F60" s="47">
        <v>98.184843000000001</v>
      </c>
      <c r="G60" s="48">
        <v>18.27</v>
      </c>
      <c r="H60" s="48">
        <v>1793.83708161</v>
      </c>
      <c r="I60" s="49">
        <v>0.19075655076813444</v>
      </c>
      <c r="J60" s="49">
        <v>96.367045448515498</v>
      </c>
      <c r="K60" s="45" t="s">
        <v>1455</v>
      </c>
    </row>
    <row r="61" spans="1:11" ht="20.100000000000001" customHeight="1">
      <c r="A61" s="45" t="s">
        <v>1091</v>
      </c>
      <c r="B61" s="46" t="s">
        <v>1092</v>
      </c>
      <c r="C61" s="45" t="s">
        <v>21</v>
      </c>
      <c r="D61" s="45" t="s">
        <v>613</v>
      </c>
      <c r="E61" s="45" t="s">
        <v>38</v>
      </c>
      <c r="F61" s="53">
        <v>1.9940544E-3</v>
      </c>
      <c r="G61" s="48">
        <v>820000</v>
      </c>
      <c r="H61" s="48">
        <v>1635.1246080000001</v>
      </c>
      <c r="I61" s="49">
        <v>0.17387907379985287</v>
      </c>
      <c r="J61" s="49">
        <v>96.54092403230085</v>
      </c>
      <c r="K61" s="45" t="s">
        <v>1455</v>
      </c>
    </row>
    <row r="62" spans="1:11" ht="15" customHeight="1">
      <c r="A62" s="45" t="s">
        <v>618</v>
      </c>
      <c r="B62" s="46" t="s">
        <v>619</v>
      </c>
      <c r="C62" s="45" t="s">
        <v>21</v>
      </c>
      <c r="D62" s="45" t="s">
        <v>418</v>
      </c>
      <c r="E62" s="45" t="s">
        <v>530</v>
      </c>
      <c r="F62" s="47">
        <v>245.45458094</v>
      </c>
      <c r="G62" s="48">
        <v>6.5</v>
      </c>
      <c r="H62" s="48">
        <v>1595.45477611</v>
      </c>
      <c r="I62" s="49">
        <v>0.16966058574513146</v>
      </c>
      <c r="J62" s="49">
        <v>96.71058411015467</v>
      </c>
      <c r="K62" s="45" t="s">
        <v>1455</v>
      </c>
    </row>
    <row r="63" spans="1:11" ht="20.100000000000001" customHeight="1">
      <c r="A63" s="45" t="s">
        <v>679</v>
      </c>
      <c r="B63" s="46" t="s">
        <v>680</v>
      </c>
      <c r="C63" s="45" t="s">
        <v>21</v>
      </c>
      <c r="D63" s="45" t="s">
        <v>418</v>
      </c>
      <c r="E63" s="45" t="s">
        <v>63</v>
      </c>
      <c r="F63" s="47">
        <v>24.312000000000001</v>
      </c>
      <c r="G63" s="48">
        <v>59.88</v>
      </c>
      <c r="H63" s="48">
        <v>1455.8025600000001</v>
      </c>
      <c r="I63" s="49">
        <v>0.15480997566165597</v>
      </c>
      <c r="J63" s="49">
        <v>96.865393813586039</v>
      </c>
      <c r="K63" s="45" t="s">
        <v>1455</v>
      </c>
    </row>
    <row r="64" spans="1:11" ht="15" customHeight="1">
      <c r="A64" s="45" t="s">
        <v>524</v>
      </c>
      <c r="B64" s="46" t="s">
        <v>525</v>
      </c>
      <c r="C64" s="45" t="s">
        <v>21</v>
      </c>
      <c r="D64" s="45" t="s">
        <v>418</v>
      </c>
      <c r="E64" s="45" t="s">
        <v>63</v>
      </c>
      <c r="F64" s="47">
        <v>71.862909999999999</v>
      </c>
      <c r="G64" s="48">
        <v>17.670000000000002</v>
      </c>
      <c r="H64" s="48">
        <v>1269.8176197</v>
      </c>
      <c r="I64" s="49">
        <v>0.13503234587010132</v>
      </c>
      <c r="J64" s="49">
        <v>97.000425349177604</v>
      </c>
      <c r="K64" s="45" t="s">
        <v>1455</v>
      </c>
    </row>
    <row r="65" spans="1:11" ht="15" customHeight="1">
      <c r="A65" s="45" t="s">
        <v>555</v>
      </c>
      <c r="B65" s="46" t="s">
        <v>556</v>
      </c>
      <c r="C65" s="45" t="s">
        <v>21</v>
      </c>
      <c r="D65" s="45" t="s">
        <v>418</v>
      </c>
      <c r="E65" s="45" t="s">
        <v>38</v>
      </c>
      <c r="F65" s="47">
        <v>369.6</v>
      </c>
      <c r="G65" s="48">
        <v>3.21</v>
      </c>
      <c r="H65" s="48">
        <v>1186.4159999999999</v>
      </c>
      <c r="I65" s="49">
        <v>0.12616342155944499</v>
      </c>
      <c r="J65" s="49">
        <v>97.126588132697336</v>
      </c>
      <c r="K65" s="45" t="s">
        <v>1455</v>
      </c>
    </row>
    <row r="66" spans="1:11" ht="20.100000000000001" customHeight="1">
      <c r="A66" s="45" t="s">
        <v>1329</v>
      </c>
      <c r="B66" s="46" t="s">
        <v>1330</v>
      </c>
      <c r="C66" s="45" t="s">
        <v>21</v>
      </c>
      <c r="D66" s="45" t="s">
        <v>613</v>
      </c>
      <c r="E66" s="45" t="s">
        <v>38</v>
      </c>
      <c r="F66" s="52">
        <v>1.4301195341573001E-3</v>
      </c>
      <c r="G66" s="48">
        <v>827982.79</v>
      </c>
      <c r="H66" s="48">
        <v>1184.1143619250615</v>
      </c>
      <c r="I66" s="49">
        <v>0.12591866547496389</v>
      </c>
      <c r="J66" s="49">
        <v>97.252506334325389</v>
      </c>
      <c r="K66" s="45" t="s">
        <v>1455</v>
      </c>
    </row>
    <row r="67" spans="1:11" ht="20.100000000000001" customHeight="1">
      <c r="A67" s="45" t="s">
        <v>557</v>
      </c>
      <c r="B67" s="46" t="s">
        <v>558</v>
      </c>
      <c r="C67" s="45" t="s">
        <v>21</v>
      </c>
      <c r="D67" s="45" t="s">
        <v>418</v>
      </c>
      <c r="E67" s="45" t="s">
        <v>38</v>
      </c>
      <c r="F67" s="47">
        <v>22</v>
      </c>
      <c r="G67" s="48">
        <v>52.71</v>
      </c>
      <c r="H67" s="48">
        <v>1159.6199999999999</v>
      </c>
      <c r="I67" s="49">
        <v>0.12331393618154475</v>
      </c>
      <c r="J67" s="49">
        <v>97.375820270506935</v>
      </c>
      <c r="K67" s="45" t="s">
        <v>1455</v>
      </c>
    </row>
    <row r="68" spans="1:11" ht="15" customHeight="1">
      <c r="A68" s="45" t="s">
        <v>994</v>
      </c>
      <c r="B68" s="46" t="s">
        <v>995</v>
      </c>
      <c r="C68" s="45" t="s">
        <v>21</v>
      </c>
      <c r="D68" s="45" t="s">
        <v>707</v>
      </c>
      <c r="E68" s="45" t="s">
        <v>216</v>
      </c>
      <c r="F68" s="47">
        <v>53.368115853600003</v>
      </c>
      <c r="G68" s="48">
        <v>20.97</v>
      </c>
      <c r="H68" s="48">
        <v>1119.129389449992</v>
      </c>
      <c r="I68" s="49">
        <v>0.119008166562777</v>
      </c>
      <c r="J68" s="49">
        <v>97.494827438596047</v>
      </c>
      <c r="K68" s="45" t="s">
        <v>1455</v>
      </c>
    </row>
    <row r="69" spans="1:11" ht="15" customHeight="1">
      <c r="A69" s="45" t="s">
        <v>947</v>
      </c>
      <c r="B69" s="46" t="s">
        <v>948</v>
      </c>
      <c r="C69" s="45" t="s">
        <v>21</v>
      </c>
      <c r="D69" s="45" t="s">
        <v>418</v>
      </c>
      <c r="E69" s="45" t="s">
        <v>428</v>
      </c>
      <c r="F69" s="47">
        <v>134.23798437120001</v>
      </c>
      <c r="G69" s="48">
        <v>8.19</v>
      </c>
      <c r="H69" s="48">
        <v>1099.4090920001281</v>
      </c>
      <c r="I69" s="49">
        <v>0.1169111110607905</v>
      </c>
      <c r="J69" s="49">
        <v>97.611737582813973</v>
      </c>
      <c r="K69" s="45" t="s">
        <v>1455</v>
      </c>
    </row>
    <row r="70" spans="1:11" ht="27.95" customHeight="1">
      <c r="A70" s="45" t="s">
        <v>704</v>
      </c>
      <c r="B70" s="46" t="s">
        <v>705</v>
      </c>
      <c r="C70" s="45" t="s">
        <v>21</v>
      </c>
      <c r="D70" s="45" t="s">
        <v>697</v>
      </c>
      <c r="E70" s="45" t="s">
        <v>216</v>
      </c>
      <c r="F70" s="47">
        <v>13541.023872050244</v>
      </c>
      <c r="G70" s="48">
        <v>0.08</v>
      </c>
      <c r="H70" s="48">
        <v>1083.2819097640195</v>
      </c>
      <c r="I70" s="49">
        <v>0.1151961472613979</v>
      </c>
      <c r="J70" s="49">
        <v>97.726933526991147</v>
      </c>
      <c r="K70" s="45" t="s">
        <v>1455</v>
      </c>
    </row>
    <row r="71" spans="1:11" ht="15" customHeight="1">
      <c r="A71" s="45" t="s">
        <v>464</v>
      </c>
      <c r="B71" s="46" t="s">
        <v>465</v>
      </c>
      <c r="C71" s="45" t="s">
        <v>21</v>
      </c>
      <c r="D71" s="45" t="s">
        <v>418</v>
      </c>
      <c r="E71" s="45" t="s">
        <v>38</v>
      </c>
      <c r="F71" s="47">
        <v>61</v>
      </c>
      <c r="G71" s="48">
        <v>16.41</v>
      </c>
      <c r="H71" s="48">
        <v>1001.01</v>
      </c>
      <c r="I71" s="49">
        <v>0.10644735625212408</v>
      </c>
      <c r="J71" s="49">
        <v>97.833380883243279</v>
      </c>
      <c r="K71" s="45" t="s">
        <v>1455</v>
      </c>
    </row>
    <row r="72" spans="1:11" ht="27.95" customHeight="1">
      <c r="A72" s="45" t="s">
        <v>782</v>
      </c>
      <c r="B72" s="46" t="s">
        <v>783</v>
      </c>
      <c r="C72" s="45" t="s">
        <v>21</v>
      </c>
      <c r="D72" s="45" t="s">
        <v>697</v>
      </c>
      <c r="E72" s="45" t="s">
        <v>216</v>
      </c>
      <c r="F72" s="47">
        <v>1092.93005163214</v>
      </c>
      <c r="G72" s="48">
        <v>0.89</v>
      </c>
      <c r="H72" s="48">
        <v>972.70774595260457</v>
      </c>
      <c r="I72" s="49">
        <v>0.10343769588976884</v>
      </c>
      <c r="J72" s="49">
        <v>97.936817755428805</v>
      </c>
      <c r="K72" s="45" t="s">
        <v>1455</v>
      </c>
    </row>
    <row r="73" spans="1:11" ht="15" customHeight="1">
      <c r="A73" s="45" t="s">
        <v>755</v>
      </c>
      <c r="B73" s="46" t="s">
        <v>756</v>
      </c>
      <c r="C73" s="45" t="s">
        <v>21</v>
      </c>
      <c r="D73" s="45" t="s">
        <v>707</v>
      </c>
      <c r="E73" s="45" t="s">
        <v>216</v>
      </c>
      <c r="F73" s="47">
        <v>40.286337719385678</v>
      </c>
      <c r="G73" s="48">
        <v>20.97</v>
      </c>
      <c r="H73" s="48">
        <v>844.80450197551772</v>
      </c>
      <c r="I73" s="49">
        <v>8.9836470949527181E-2</v>
      </c>
      <c r="J73" s="49">
        <v>98.026653747638477</v>
      </c>
      <c r="K73" s="45" t="s">
        <v>1455</v>
      </c>
    </row>
    <row r="74" spans="1:11" ht="27.95" customHeight="1">
      <c r="A74" s="45" t="s">
        <v>698</v>
      </c>
      <c r="B74" s="46" t="s">
        <v>699</v>
      </c>
      <c r="C74" s="45" t="s">
        <v>21</v>
      </c>
      <c r="D74" s="45" t="s">
        <v>697</v>
      </c>
      <c r="E74" s="45" t="s">
        <v>216</v>
      </c>
      <c r="F74" s="47">
        <v>642.75707799999998</v>
      </c>
      <c r="G74" s="48">
        <v>1.28</v>
      </c>
      <c r="H74" s="48">
        <v>822.72905983999999</v>
      </c>
      <c r="I74" s="49">
        <v>8.7488969472596267E-2</v>
      </c>
      <c r="J74" s="49">
        <v>98.114141753688116</v>
      </c>
      <c r="K74" s="45" t="s">
        <v>1455</v>
      </c>
    </row>
    <row r="75" spans="1:11" ht="15" customHeight="1">
      <c r="A75" s="45" t="s">
        <v>976</v>
      </c>
      <c r="B75" s="46" t="s">
        <v>977</v>
      </c>
      <c r="C75" s="45" t="s">
        <v>21</v>
      </c>
      <c r="D75" s="45" t="s">
        <v>707</v>
      </c>
      <c r="E75" s="45" t="s">
        <v>216</v>
      </c>
      <c r="F75" s="47">
        <v>33.40105601424856</v>
      </c>
      <c r="G75" s="48">
        <v>23.15</v>
      </c>
      <c r="H75" s="48">
        <v>773.2344467298542</v>
      </c>
      <c r="I75" s="49">
        <v>8.2225714645674727E-2</v>
      </c>
      <c r="J75" s="49">
        <v>98.196366995468736</v>
      </c>
      <c r="K75" s="45" t="s">
        <v>1455</v>
      </c>
    </row>
    <row r="76" spans="1:11" ht="15" customHeight="1">
      <c r="A76" s="45" t="s">
        <v>1051</v>
      </c>
      <c r="B76" s="46" t="s">
        <v>1052</v>
      </c>
      <c r="C76" s="45" t="s">
        <v>1456</v>
      </c>
      <c r="D76" s="45" t="s">
        <v>418</v>
      </c>
      <c r="E76" s="45" t="s">
        <v>1044</v>
      </c>
      <c r="F76" s="47">
        <v>1245.1370849100001</v>
      </c>
      <c r="G76" s="48">
        <v>0.61</v>
      </c>
      <c r="H76" s="48">
        <v>759.53362179509998</v>
      </c>
      <c r="I76" s="49">
        <v>8.0768769567425985E-2</v>
      </c>
      <c r="J76" s="49">
        <v>98.277135379894645</v>
      </c>
      <c r="K76" s="45" t="s">
        <v>1455</v>
      </c>
    </row>
    <row r="77" spans="1:11" ht="20.100000000000001" customHeight="1">
      <c r="A77" s="45" t="s">
        <v>533</v>
      </c>
      <c r="B77" s="46" t="s">
        <v>534</v>
      </c>
      <c r="C77" s="45" t="s">
        <v>21</v>
      </c>
      <c r="D77" s="45" t="s">
        <v>418</v>
      </c>
      <c r="E77" s="45" t="s">
        <v>63</v>
      </c>
      <c r="F77" s="47">
        <v>36.432000000000002</v>
      </c>
      <c r="G77" s="48">
        <v>20.56</v>
      </c>
      <c r="H77" s="48">
        <v>749.04192</v>
      </c>
      <c r="I77" s="49">
        <v>7.9653082492697397E-2</v>
      </c>
      <c r="J77" s="49">
        <v>98.356788258214635</v>
      </c>
      <c r="K77" s="45" t="s">
        <v>1455</v>
      </c>
    </row>
    <row r="78" spans="1:11" ht="15" customHeight="1">
      <c r="A78" s="45" t="s">
        <v>1110</v>
      </c>
      <c r="B78" s="46" t="s">
        <v>1111</v>
      </c>
      <c r="C78" s="45" t="s">
        <v>21</v>
      </c>
      <c r="D78" s="45" t="s">
        <v>418</v>
      </c>
      <c r="E78" s="45" t="s">
        <v>428</v>
      </c>
      <c r="F78" s="47">
        <v>36.055747519999997</v>
      </c>
      <c r="G78" s="48">
        <v>19.71</v>
      </c>
      <c r="H78" s="48">
        <v>710.65878361919999</v>
      </c>
      <c r="I78" s="49">
        <v>7.5571421577820541E-2</v>
      </c>
      <c r="J78" s="49">
        <v>98.432358745742803</v>
      </c>
      <c r="K78" s="45" t="s">
        <v>1455</v>
      </c>
    </row>
    <row r="79" spans="1:11" ht="15" customHeight="1">
      <c r="A79" s="45" t="s">
        <v>973</v>
      </c>
      <c r="B79" s="46" t="s">
        <v>974</v>
      </c>
      <c r="C79" s="45" t="s">
        <v>21</v>
      </c>
      <c r="D79" s="45" t="s">
        <v>707</v>
      </c>
      <c r="E79" s="45" t="s">
        <v>216</v>
      </c>
      <c r="F79" s="47">
        <v>33.16194702096</v>
      </c>
      <c r="G79" s="48">
        <v>20.97</v>
      </c>
      <c r="H79" s="48">
        <v>695.40602902953117</v>
      </c>
      <c r="I79" s="49">
        <v>7.3949444373164544E-2</v>
      </c>
      <c r="J79" s="49">
        <v>98.506307548989255</v>
      </c>
      <c r="K79" s="45" t="s">
        <v>1455</v>
      </c>
    </row>
    <row r="80" spans="1:11" ht="27.95" customHeight="1">
      <c r="A80" s="45" t="s">
        <v>737</v>
      </c>
      <c r="B80" s="46" t="s">
        <v>738</v>
      </c>
      <c r="C80" s="45" t="s">
        <v>21</v>
      </c>
      <c r="D80" s="45" t="s">
        <v>697</v>
      </c>
      <c r="E80" s="45" t="s">
        <v>216</v>
      </c>
      <c r="F80" s="47">
        <v>1524.225317828</v>
      </c>
      <c r="G80" s="48">
        <v>0.44</v>
      </c>
      <c r="H80" s="48">
        <v>670.65913984431995</v>
      </c>
      <c r="I80" s="49">
        <v>7.1317861342795205E-2</v>
      </c>
      <c r="J80" s="49">
        <v>98.577624438401429</v>
      </c>
      <c r="K80" s="45" t="s">
        <v>1455</v>
      </c>
    </row>
    <row r="81" spans="1:11" ht="15" customHeight="1">
      <c r="A81" s="45" t="s">
        <v>431</v>
      </c>
      <c r="B81" s="46" t="s">
        <v>432</v>
      </c>
      <c r="C81" s="45" t="s">
        <v>21</v>
      </c>
      <c r="D81" s="45" t="s">
        <v>418</v>
      </c>
      <c r="E81" s="45" t="s">
        <v>63</v>
      </c>
      <c r="F81" s="47">
        <v>112.99979999999999</v>
      </c>
      <c r="G81" s="48">
        <v>5.41</v>
      </c>
      <c r="H81" s="48">
        <v>611.32891800000004</v>
      </c>
      <c r="I81" s="49">
        <v>6.5008688346341742E-2</v>
      </c>
      <c r="J81" s="49">
        <v>98.642632178408078</v>
      </c>
      <c r="K81" s="45" t="s">
        <v>1455</v>
      </c>
    </row>
    <row r="82" spans="1:11" ht="20.100000000000001" customHeight="1">
      <c r="A82" s="45" t="s">
        <v>689</v>
      </c>
      <c r="B82" s="46" t="s">
        <v>690</v>
      </c>
      <c r="C82" s="45" t="s">
        <v>21</v>
      </c>
      <c r="D82" s="45" t="s">
        <v>418</v>
      </c>
      <c r="E82" s="45" t="s">
        <v>23</v>
      </c>
      <c r="F82" s="47">
        <v>21.632000000000001</v>
      </c>
      <c r="G82" s="48">
        <v>28.2</v>
      </c>
      <c r="H82" s="48">
        <v>610.02239999999995</v>
      </c>
      <c r="I82" s="49">
        <v>6.4869753283759143E-2</v>
      </c>
      <c r="J82" s="49">
        <v>98.707501676475943</v>
      </c>
      <c r="K82" s="45" t="s">
        <v>1455</v>
      </c>
    </row>
    <row r="83" spans="1:11" ht="15" customHeight="1">
      <c r="A83" s="45" t="s">
        <v>1128</v>
      </c>
      <c r="B83" s="46" t="s">
        <v>1129</v>
      </c>
      <c r="C83" s="45" t="s">
        <v>1456</v>
      </c>
      <c r="D83" s="45" t="s">
        <v>707</v>
      </c>
      <c r="E83" s="45" t="s">
        <v>1027</v>
      </c>
      <c r="F83" s="47">
        <v>19.809000000000001</v>
      </c>
      <c r="G83" s="48">
        <v>27.27</v>
      </c>
      <c r="H83" s="48">
        <v>540.19142999999997</v>
      </c>
      <c r="I83" s="49">
        <v>5.7443931223019093E-2</v>
      </c>
      <c r="J83" s="49">
        <v>98.764945455632827</v>
      </c>
      <c r="K83" s="45" t="s">
        <v>1455</v>
      </c>
    </row>
    <row r="84" spans="1:11" ht="15" customHeight="1">
      <c r="A84" s="45" t="s">
        <v>1137</v>
      </c>
      <c r="B84" s="46" t="s">
        <v>1138</v>
      </c>
      <c r="C84" s="45" t="s">
        <v>1456</v>
      </c>
      <c r="D84" s="45" t="s">
        <v>418</v>
      </c>
      <c r="E84" s="45" t="s">
        <v>670</v>
      </c>
      <c r="F84" s="47">
        <v>8.8986429999999999</v>
      </c>
      <c r="G84" s="48">
        <v>59.94</v>
      </c>
      <c r="H84" s="48">
        <v>533.38466142000004</v>
      </c>
      <c r="I84" s="49">
        <v>5.6720099772822774E-2</v>
      </c>
      <c r="J84" s="49">
        <v>98.821665059710469</v>
      </c>
      <c r="K84" s="45" t="s">
        <v>1455</v>
      </c>
    </row>
    <row r="85" spans="1:11" ht="15" customHeight="1">
      <c r="A85" s="45" t="s">
        <v>607</v>
      </c>
      <c r="B85" s="46" t="s">
        <v>608</v>
      </c>
      <c r="C85" s="45" t="s">
        <v>21</v>
      </c>
      <c r="D85" s="45" t="s">
        <v>418</v>
      </c>
      <c r="E85" s="45" t="s">
        <v>38</v>
      </c>
      <c r="F85" s="47">
        <v>4</v>
      </c>
      <c r="G85" s="48">
        <v>132</v>
      </c>
      <c r="H85" s="48">
        <v>528</v>
      </c>
      <c r="I85" s="49">
        <v>5.6147495131039164E-2</v>
      </c>
      <c r="J85" s="49">
        <v>98.877812554841512</v>
      </c>
      <c r="K85" s="45" t="s">
        <v>1455</v>
      </c>
    </row>
    <row r="86" spans="1:11" ht="36" customHeight="1">
      <c r="A86" s="45" t="s">
        <v>1295</v>
      </c>
      <c r="B86" s="46" t="s">
        <v>1296</v>
      </c>
      <c r="C86" s="45" t="s">
        <v>21</v>
      </c>
      <c r="D86" s="45" t="s">
        <v>613</v>
      </c>
      <c r="E86" s="45" t="s">
        <v>38</v>
      </c>
      <c r="F86" s="51">
        <v>1.2170222591999999E-3</v>
      </c>
      <c r="G86" s="48">
        <v>414878.04</v>
      </c>
      <c r="H86" s="48">
        <v>504.91580953326797</v>
      </c>
      <c r="I86" s="49">
        <v>5.3692723404079282E-2</v>
      </c>
      <c r="J86" s="49">
        <v>98.931504660460092</v>
      </c>
      <c r="K86" s="45" t="s">
        <v>1455</v>
      </c>
    </row>
    <row r="87" spans="1:11" ht="20.100000000000001" customHeight="1">
      <c r="A87" s="45" t="s">
        <v>583</v>
      </c>
      <c r="B87" s="46" t="s">
        <v>584</v>
      </c>
      <c r="C87" s="45" t="s">
        <v>21</v>
      </c>
      <c r="D87" s="45" t="s">
        <v>418</v>
      </c>
      <c r="E87" s="45" t="s">
        <v>63</v>
      </c>
      <c r="F87" s="47">
        <v>5.15</v>
      </c>
      <c r="G87" s="48">
        <v>95.6</v>
      </c>
      <c r="H87" s="48">
        <v>492.34</v>
      </c>
      <c r="I87" s="49">
        <v>5.2355412410636029E-2</v>
      </c>
      <c r="J87" s="49">
        <v>98.983860072870726</v>
      </c>
      <c r="K87" s="45" t="s">
        <v>1455</v>
      </c>
    </row>
    <row r="88" spans="1:11" ht="20.100000000000001" customHeight="1">
      <c r="A88" s="45" t="s">
        <v>1279</v>
      </c>
      <c r="B88" s="46" t="s">
        <v>1280</v>
      </c>
      <c r="C88" s="45" t="s">
        <v>21</v>
      </c>
      <c r="D88" s="45" t="s">
        <v>613</v>
      </c>
      <c r="E88" s="45" t="s">
        <v>38</v>
      </c>
      <c r="F88" s="51">
        <v>6.7632144480000002E-4</v>
      </c>
      <c r="G88" s="48">
        <v>665000</v>
      </c>
      <c r="H88" s="48">
        <v>449.75376079199998</v>
      </c>
      <c r="I88" s="49">
        <v>4.7826793739082142E-2</v>
      </c>
      <c r="J88" s="49">
        <v>99.031686466687376</v>
      </c>
      <c r="K88" s="45" t="s">
        <v>1455</v>
      </c>
    </row>
    <row r="89" spans="1:11" ht="20.100000000000001" customHeight="1">
      <c r="A89" s="45" t="s">
        <v>1423</v>
      </c>
      <c r="B89" s="46" t="s">
        <v>1424</v>
      </c>
      <c r="C89" s="45" t="s">
        <v>21</v>
      </c>
      <c r="D89" s="45" t="s">
        <v>613</v>
      </c>
      <c r="E89" s="45" t="s">
        <v>38</v>
      </c>
      <c r="F89" s="51">
        <v>2.720929644E-4</v>
      </c>
      <c r="G89" s="48">
        <v>1632328.1</v>
      </c>
      <c r="H89" s="48">
        <v>444.14499160241962</v>
      </c>
      <c r="I89" s="49">
        <v>4.7230357487636904E-2</v>
      </c>
      <c r="J89" s="49">
        <v>99.078916293368238</v>
      </c>
      <c r="K89" s="45" t="s">
        <v>1455</v>
      </c>
    </row>
    <row r="90" spans="1:11" ht="15" customHeight="1">
      <c r="A90" s="45" t="s">
        <v>1126</v>
      </c>
      <c r="B90" s="46" t="s">
        <v>1127</v>
      </c>
      <c r="C90" s="45" t="s">
        <v>1456</v>
      </c>
      <c r="D90" s="45" t="s">
        <v>707</v>
      </c>
      <c r="E90" s="45" t="s">
        <v>1027</v>
      </c>
      <c r="F90" s="47">
        <v>19.809000000000001</v>
      </c>
      <c r="G90" s="48">
        <v>22.15</v>
      </c>
      <c r="H90" s="48">
        <v>438.76934999999997</v>
      </c>
      <c r="I90" s="49">
        <v>4.6658712012829957E-2</v>
      </c>
      <c r="J90" s="49">
        <v>99.125574011102515</v>
      </c>
      <c r="K90" s="45" t="s">
        <v>1455</v>
      </c>
    </row>
    <row r="91" spans="1:11" ht="15" customHeight="1">
      <c r="A91" s="45" t="s">
        <v>997</v>
      </c>
      <c r="B91" s="46" t="s">
        <v>998</v>
      </c>
      <c r="C91" s="45" t="s">
        <v>21</v>
      </c>
      <c r="D91" s="45" t="s">
        <v>707</v>
      </c>
      <c r="E91" s="45" t="s">
        <v>216</v>
      </c>
      <c r="F91" s="47">
        <v>20.493800400000001</v>
      </c>
      <c r="G91" s="48">
        <v>20.97</v>
      </c>
      <c r="H91" s="48">
        <v>429.754994388</v>
      </c>
      <c r="I91" s="49">
        <v>4.5700125861628769E-2</v>
      </c>
      <c r="J91" s="49">
        <v>99.17127360586116</v>
      </c>
      <c r="K91" s="45" t="s">
        <v>1455</v>
      </c>
    </row>
    <row r="92" spans="1:11" ht="15" customHeight="1">
      <c r="A92" s="45" t="s">
        <v>1003</v>
      </c>
      <c r="B92" s="46" t="s">
        <v>1004</v>
      </c>
      <c r="C92" s="45" t="s">
        <v>21</v>
      </c>
      <c r="D92" s="45" t="s">
        <v>707</v>
      </c>
      <c r="E92" s="45" t="s">
        <v>216</v>
      </c>
      <c r="F92" s="47">
        <v>20.493800400000001</v>
      </c>
      <c r="G92" s="48">
        <v>20.97</v>
      </c>
      <c r="H92" s="48">
        <v>429.754994388</v>
      </c>
      <c r="I92" s="49">
        <v>4.5700125861628769E-2</v>
      </c>
      <c r="J92" s="49">
        <v>99.216973200619805</v>
      </c>
      <c r="K92" s="45" t="s">
        <v>1455</v>
      </c>
    </row>
    <row r="93" spans="1:11" ht="15" customHeight="1">
      <c r="A93" s="45" t="s">
        <v>967</v>
      </c>
      <c r="B93" s="46" t="s">
        <v>968</v>
      </c>
      <c r="C93" s="45" t="s">
        <v>21</v>
      </c>
      <c r="D93" s="45" t="s">
        <v>707</v>
      </c>
      <c r="E93" s="45" t="s">
        <v>216</v>
      </c>
      <c r="F93" s="47">
        <v>19.211040688112281</v>
      </c>
      <c r="G93" s="48">
        <v>20.97</v>
      </c>
      <c r="H93" s="48">
        <v>402.85552322971449</v>
      </c>
      <c r="I93" s="49">
        <v>4.2839637365629984E-2</v>
      </c>
      <c r="J93" s="49">
        <v>99.259812250645439</v>
      </c>
      <c r="K93" s="45" t="s">
        <v>1455</v>
      </c>
    </row>
    <row r="94" spans="1:11" ht="15" customHeight="1">
      <c r="A94" s="45" t="s">
        <v>609</v>
      </c>
      <c r="B94" s="46" t="s">
        <v>610</v>
      </c>
      <c r="C94" s="45" t="s">
        <v>21</v>
      </c>
      <c r="D94" s="45" t="s">
        <v>418</v>
      </c>
      <c r="E94" s="45" t="s">
        <v>428</v>
      </c>
      <c r="F94" s="47">
        <v>146.77608000000001</v>
      </c>
      <c r="G94" s="48">
        <v>2.67</v>
      </c>
      <c r="H94" s="48">
        <v>391.89213360000002</v>
      </c>
      <c r="I94" s="49">
        <v>4.1673791028785136E-2</v>
      </c>
      <c r="J94" s="49">
        <v>99.301485814787299</v>
      </c>
      <c r="K94" s="45" t="s">
        <v>1455</v>
      </c>
    </row>
    <row r="95" spans="1:11" ht="15" customHeight="1">
      <c r="A95" s="45" t="s">
        <v>786</v>
      </c>
      <c r="B95" s="46" t="s">
        <v>787</v>
      </c>
      <c r="C95" s="45" t="s">
        <v>21</v>
      </c>
      <c r="D95" s="45" t="s">
        <v>707</v>
      </c>
      <c r="E95" s="45" t="s">
        <v>216</v>
      </c>
      <c r="F95" s="47">
        <v>32.499008187999998</v>
      </c>
      <c r="G95" s="48">
        <v>11.97</v>
      </c>
      <c r="H95" s="48">
        <v>389.01312801035999</v>
      </c>
      <c r="I95" s="49">
        <v>4.1367637709984854E-2</v>
      </c>
      <c r="J95" s="49">
        <v>99.342853119864813</v>
      </c>
      <c r="K95" s="45" t="s">
        <v>1455</v>
      </c>
    </row>
    <row r="96" spans="1:11" ht="27.95" customHeight="1">
      <c r="A96" s="45" t="s">
        <v>792</v>
      </c>
      <c r="B96" s="46" t="s">
        <v>793</v>
      </c>
      <c r="C96" s="45" t="s">
        <v>21</v>
      </c>
      <c r="D96" s="45" t="s">
        <v>697</v>
      </c>
      <c r="E96" s="45" t="s">
        <v>216</v>
      </c>
      <c r="F96" s="47">
        <v>337.17399999999998</v>
      </c>
      <c r="G96" s="48">
        <v>1.1299999999999999</v>
      </c>
      <c r="H96" s="48">
        <v>381.00662</v>
      </c>
      <c r="I96" s="49">
        <v>4.0516226025272134E-2</v>
      </c>
      <c r="J96" s="49">
        <v>99.383368641919603</v>
      </c>
      <c r="K96" s="45" t="s">
        <v>1455</v>
      </c>
    </row>
    <row r="97" spans="1:11" ht="15" customHeight="1">
      <c r="A97" s="45" t="s">
        <v>1045</v>
      </c>
      <c r="B97" s="46" t="s">
        <v>1046</v>
      </c>
      <c r="C97" s="45" t="s">
        <v>1456</v>
      </c>
      <c r="D97" s="45" t="s">
        <v>418</v>
      </c>
      <c r="E97" s="45" t="s">
        <v>667</v>
      </c>
      <c r="F97" s="47">
        <v>2.7949294199999999</v>
      </c>
      <c r="G97" s="48">
        <v>130.68</v>
      </c>
      <c r="H97" s="48">
        <v>365.24137660560001</v>
      </c>
      <c r="I97" s="49">
        <v>3.8839750785259412E-2</v>
      </c>
      <c r="J97" s="49">
        <v>99.422208246316686</v>
      </c>
      <c r="K97" s="45" t="s">
        <v>1455</v>
      </c>
    </row>
    <row r="98" spans="1:11" ht="15" customHeight="1">
      <c r="A98" s="45" t="s">
        <v>817</v>
      </c>
      <c r="B98" s="46" t="s">
        <v>818</v>
      </c>
      <c r="C98" s="45" t="s">
        <v>21</v>
      </c>
      <c r="D98" s="45" t="s">
        <v>816</v>
      </c>
      <c r="E98" s="45" t="s">
        <v>819</v>
      </c>
      <c r="F98" s="47">
        <v>338.54796204879</v>
      </c>
      <c r="G98" s="48">
        <v>0.98</v>
      </c>
      <c r="H98" s="48">
        <v>331.7770028078142</v>
      </c>
      <c r="I98" s="49">
        <v>3.5281150851785063E-2</v>
      </c>
      <c r="J98" s="49">
        <v>99.457488652490213</v>
      </c>
      <c r="K98" s="45" t="s">
        <v>1455</v>
      </c>
    </row>
    <row r="99" spans="1:11" ht="15" customHeight="1">
      <c r="A99" s="45" t="s">
        <v>889</v>
      </c>
      <c r="B99" s="46" t="s">
        <v>890</v>
      </c>
      <c r="C99" s="45" t="s">
        <v>21</v>
      </c>
      <c r="D99" s="45" t="s">
        <v>707</v>
      </c>
      <c r="E99" s="45" t="s">
        <v>216</v>
      </c>
      <c r="F99" s="47">
        <v>16.5785845110784</v>
      </c>
      <c r="G99" s="48">
        <v>19.97</v>
      </c>
      <c r="H99" s="48">
        <v>331.07433268623566</v>
      </c>
      <c r="I99" s="49">
        <v>3.5206428944152379E-2</v>
      </c>
      <c r="J99" s="49">
        <v>99.492694620696724</v>
      </c>
      <c r="K99" s="45" t="s">
        <v>1455</v>
      </c>
    </row>
    <row r="100" spans="1:11" ht="15" customHeight="1">
      <c r="A100" s="45" t="s">
        <v>677</v>
      </c>
      <c r="B100" s="46" t="s">
        <v>678</v>
      </c>
      <c r="C100" s="45" t="s">
        <v>21</v>
      </c>
      <c r="D100" s="45" t="s">
        <v>418</v>
      </c>
      <c r="E100" s="45" t="s">
        <v>428</v>
      </c>
      <c r="F100" s="47">
        <v>10.130000000000001</v>
      </c>
      <c r="G100" s="48">
        <v>29.05</v>
      </c>
      <c r="H100" s="48">
        <v>294.2765</v>
      </c>
      <c r="I100" s="49">
        <v>3.1293349149487212E-2</v>
      </c>
      <c r="J100" s="49">
        <v>99.523987278636511</v>
      </c>
      <c r="K100" s="45" t="s">
        <v>1455</v>
      </c>
    </row>
    <row r="101" spans="1:11" ht="20.100000000000001" customHeight="1">
      <c r="A101" s="45" t="s">
        <v>695</v>
      </c>
      <c r="B101" s="46" t="s">
        <v>696</v>
      </c>
      <c r="C101" s="45" t="s">
        <v>21</v>
      </c>
      <c r="D101" s="45" t="s">
        <v>418</v>
      </c>
      <c r="E101" s="45" t="s">
        <v>23</v>
      </c>
      <c r="F101" s="47">
        <v>38.159999999999997</v>
      </c>
      <c r="G101" s="48">
        <v>7.36</v>
      </c>
      <c r="H101" s="48">
        <v>280.85759999999999</v>
      </c>
      <c r="I101" s="49">
        <v>2.9866383955521485E-2</v>
      </c>
      <c r="J101" s="49">
        <v>99.55385285440839</v>
      </c>
      <c r="K101" s="45" t="s">
        <v>1455</v>
      </c>
    </row>
    <row r="102" spans="1:11" ht="15" customHeight="1">
      <c r="A102" s="45" t="s">
        <v>1119</v>
      </c>
      <c r="B102" s="46" t="s">
        <v>1120</v>
      </c>
      <c r="C102" s="45" t="s">
        <v>21</v>
      </c>
      <c r="D102" s="45" t="s">
        <v>418</v>
      </c>
      <c r="E102" s="45" t="s">
        <v>428</v>
      </c>
      <c r="F102" s="47">
        <v>15.9016</v>
      </c>
      <c r="G102" s="48">
        <v>16.28</v>
      </c>
      <c r="H102" s="48">
        <v>258.87804799999998</v>
      </c>
      <c r="I102" s="49">
        <v>2.7529079431085079E-2</v>
      </c>
      <c r="J102" s="49">
        <v>99.581381078015539</v>
      </c>
      <c r="K102" s="45" t="s">
        <v>1455</v>
      </c>
    </row>
    <row r="103" spans="1:11" ht="27.95" customHeight="1">
      <c r="A103" s="45" t="s">
        <v>1257</v>
      </c>
      <c r="B103" s="46" t="s">
        <v>1258</v>
      </c>
      <c r="C103" s="45" t="s">
        <v>21</v>
      </c>
      <c r="D103" s="45" t="s">
        <v>613</v>
      </c>
      <c r="E103" s="45" t="s">
        <v>38</v>
      </c>
      <c r="F103" s="51">
        <v>2.3336336167499999E-2</v>
      </c>
      <c r="G103" s="48">
        <v>10731.19</v>
      </c>
      <c r="H103" s="48">
        <v>250.42665731731432</v>
      </c>
      <c r="I103" s="49">
        <v>2.6630358943951361E-2</v>
      </c>
      <c r="J103" s="49">
        <v>99.608010729020677</v>
      </c>
      <c r="K103" s="45" t="s">
        <v>1455</v>
      </c>
    </row>
    <row r="104" spans="1:11" ht="15" customHeight="1">
      <c r="A104" s="45" t="s">
        <v>1025</v>
      </c>
      <c r="B104" s="46" t="s">
        <v>1026</v>
      </c>
      <c r="C104" s="45" t="s">
        <v>1456</v>
      </c>
      <c r="D104" s="45" t="s">
        <v>707</v>
      </c>
      <c r="E104" s="45" t="s">
        <v>1027</v>
      </c>
      <c r="F104" s="47">
        <v>10.886102258742522</v>
      </c>
      <c r="G104" s="48">
        <v>22.1</v>
      </c>
      <c r="H104" s="48">
        <v>240.58285991820972</v>
      </c>
      <c r="I104" s="49">
        <v>2.5583569992176435E-2</v>
      </c>
      <c r="J104" s="49">
        <v>99.633593994889281</v>
      </c>
      <c r="K104" s="45" t="s">
        <v>1455</v>
      </c>
    </row>
    <row r="105" spans="1:11" ht="15" customHeight="1">
      <c r="A105" s="45" t="s">
        <v>455</v>
      </c>
      <c r="B105" s="46" t="s">
        <v>456</v>
      </c>
      <c r="C105" s="45" t="s">
        <v>21</v>
      </c>
      <c r="D105" s="45" t="s">
        <v>418</v>
      </c>
      <c r="E105" s="45" t="s">
        <v>63</v>
      </c>
      <c r="F105" s="47">
        <v>61</v>
      </c>
      <c r="G105" s="48">
        <v>3.75</v>
      </c>
      <c r="H105" s="48">
        <v>228.75</v>
      </c>
      <c r="I105" s="49">
        <v>2.4325264225805318E-2</v>
      </c>
      <c r="J105" s="49">
        <v>99.65791925911509</v>
      </c>
      <c r="K105" s="45" t="s">
        <v>1455</v>
      </c>
    </row>
    <row r="106" spans="1:11" ht="27.95" customHeight="1">
      <c r="A106" s="45" t="s">
        <v>713</v>
      </c>
      <c r="B106" s="46" t="s">
        <v>714</v>
      </c>
      <c r="C106" s="45" t="s">
        <v>21</v>
      </c>
      <c r="D106" s="45" t="s">
        <v>697</v>
      </c>
      <c r="E106" s="45" t="s">
        <v>216</v>
      </c>
      <c r="F106" s="47">
        <v>288</v>
      </c>
      <c r="G106" s="48">
        <v>0.77</v>
      </c>
      <c r="H106" s="48">
        <v>221.76</v>
      </c>
      <c r="I106" s="49">
        <v>2.3581947955036448E-2</v>
      </c>
      <c r="J106" s="49">
        <v>99.681501207070127</v>
      </c>
      <c r="K106" s="45" t="s">
        <v>1455</v>
      </c>
    </row>
    <row r="107" spans="1:11" ht="15" customHeight="1">
      <c r="A107" s="45" t="s">
        <v>601</v>
      </c>
      <c r="B107" s="46" t="s">
        <v>602</v>
      </c>
      <c r="C107" s="45" t="s">
        <v>21</v>
      </c>
      <c r="D107" s="45" t="s">
        <v>418</v>
      </c>
      <c r="E107" s="45" t="s">
        <v>428</v>
      </c>
      <c r="F107" s="47">
        <v>13.116005747999999</v>
      </c>
      <c r="G107" s="48">
        <v>15.97</v>
      </c>
      <c r="H107" s="48">
        <v>209.46261179556001</v>
      </c>
      <c r="I107" s="49">
        <v>2.2274244272587031E-2</v>
      </c>
      <c r="J107" s="49">
        <v>99.703775173604498</v>
      </c>
      <c r="K107" s="45" t="s">
        <v>1455</v>
      </c>
    </row>
    <row r="108" spans="1:11" ht="15" customHeight="1">
      <c r="A108" s="45" t="s">
        <v>1047</v>
      </c>
      <c r="B108" s="46" t="s">
        <v>1048</v>
      </c>
      <c r="C108" s="45" t="s">
        <v>1456</v>
      </c>
      <c r="D108" s="45" t="s">
        <v>418</v>
      </c>
      <c r="E108" s="45" t="s">
        <v>667</v>
      </c>
      <c r="F108" s="47">
        <v>1.62195402</v>
      </c>
      <c r="G108" s="48">
        <v>126.77</v>
      </c>
      <c r="H108" s="48">
        <v>205.6151111154</v>
      </c>
      <c r="I108" s="49">
        <v>2.1865101231477269E-2</v>
      </c>
      <c r="J108" s="49">
        <v>99.7256397313202</v>
      </c>
      <c r="K108" s="45" t="s">
        <v>1455</v>
      </c>
    </row>
    <row r="109" spans="1:11" ht="15" customHeight="1">
      <c r="A109" s="45" t="s">
        <v>1049</v>
      </c>
      <c r="B109" s="46" t="s">
        <v>1050</v>
      </c>
      <c r="C109" s="45" t="s">
        <v>1456</v>
      </c>
      <c r="D109" s="45" t="s">
        <v>418</v>
      </c>
      <c r="E109" s="45" t="s">
        <v>667</v>
      </c>
      <c r="F109" s="47">
        <v>1.62195402</v>
      </c>
      <c r="G109" s="48">
        <v>124.99</v>
      </c>
      <c r="H109" s="48">
        <v>202.7280329598</v>
      </c>
      <c r="I109" s="49">
        <v>2.1558089476393025E-2</v>
      </c>
      <c r="J109" s="49">
        <v>99.747196966572034</v>
      </c>
      <c r="K109" s="45" t="s">
        <v>1455</v>
      </c>
    </row>
    <row r="110" spans="1:11" ht="20.100000000000001" customHeight="1">
      <c r="A110" s="45" t="s">
        <v>832</v>
      </c>
      <c r="B110" s="46" t="s">
        <v>833</v>
      </c>
      <c r="C110" s="45" t="s">
        <v>21</v>
      </c>
      <c r="D110" s="45" t="s">
        <v>613</v>
      </c>
      <c r="E110" s="45" t="s">
        <v>38</v>
      </c>
      <c r="F110" s="52">
        <v>6.6337737106984002E-3</v>
      </c>
      <c r="G110" s="48">
        <v>23186.03</v>
      </c>
      <c r="H110" s="48">
        <v>153.81087626946442</v>
      </c>
      <c r="I110" s="49">
        <v>1.6356241337955723E-2</v>
      </c>
      <c r="J110" s="49">
        <v>99.763553114727529</v>
      </c>
      <c r="K110" s="45" t="s">
        <v>1455</v>
      </c>
    </row>
    <row r="111" spans="1:11" ht="27.95" customHeight="1">
      <c r="A111" s="45" t="s">
        <v>882</v>
      </c>
      <c r="B111" s="46" t="s">
        <v>883</v>
      </c>
      <c r="C111" s="45" t="s">
        <v>21</v>
      </c>
      <c r="D111" s="45" t="s">
        <v>613</v>
      </c>
      <c r="E111" s="45" t="s">
        <v>38</v>
      </c>
      <c r="F111" s="50">
        <v>1.765746055505E-3</v>
      </c>
      <c r="G111" s="48">
        <v>85950</v>
      </c>
      <c r="H111" s="48">
        <v>151.76587347065475</v>
      </c>
      <c r="I111" s="49">
        <v>1.6138775836650555E-2</v>
      </c>
      <c r="J111" s="49">
        <v>99.779691265979594</v>
      </c>
      <c r="K111" s="45" t="s">
        <v>1455</v>
      </c>
    </row>
    <row r="112" spans="1:11" ht="15" customHeight="1">
      <c r="A112" s="45" t="s">
        <v>1135</v>
      </c>
      <c r="B112" s="46" t="s">
        <v>1136</v>
      </c>
      <c r="C112" s="45" t="s">
        <v>1456</v>
      </c>
      <c r="D112" s="45" t="s">
        <v>418</v>
      </c>
      <c r="E112" s="45" t="s">
        <v>519</v>
      </c>
      <c r="F112" s="47">
        <v>26.739728899999999</v>
      </c>
      <c r="G112" s="48">
        <v>5.4</v>
      </c>
      <c r="H112" s="48">
        <v>144.39453606000001</v>
      </c>
      <c r="I112" s="49">
        <v>1.5354908163593767E-2</v>
      </c>
      <c r="J112" s="49">
        <v>99.795045691778782</v>
      </c>
      <c r="K112" s="45" t="s">
        <v>1455</v>
      </c>
    </row>
    <row r="113" spans="1:11" ht="15" customHeight="1">
      <c r="A113" s="45" t="s">
        <v>730</v>
      </c>
      <c r="B113" s="46" t="s">
        <v>731</v>
      </c>
      <c r="C113" s="45" t="s">
        <v>21</v>
      </c>
      <c r="D113" s="45" t="s">
        <v>707</v>
      </c>
      <c r="E113" s="45" t="s">
        <v>216</v>
      </c>
      <c r="F113" s="47">
        <v>8.2759741421118651</v>
      </c>
      <c r="G113" s="48">
        <v>16.739999999999998</v>
      </c>
      <c r="H113" s="48">
        <v>138.5398071389526</v>
      </c>
      <c r="I113" s="49">
        <v>1.4732316565889102E-2</v>
      </c>
      <c r="J113" s="49">
        <v>99.809776965453977</v>
      </c>
      <c r="K113" s="45" t="s">
        <v>1455</v>
      </c>
    </row>
    <row r="114" spans="1:11" ht="36" customHeight="1">
      <c r="A114" s="45" t="s">
        <v>1311</v>
      </c>
      <c r="B114" s="46" t="s">
        <v>1312</v>
      </c>
      <c r="C114" s="45" t="s">
        <v>21</v>
      </c>
      <c r="D114" s="45" t="s">
        <v>613</v>
      </c>
      <c r="E114" s="45" t="s">
        <v>38</v>
      </c>
      <c r="F114" s="53">
        <v>2.8734259999999999E-4</v>
      </c>
      <c r="G114" s="48">
        <v>466463.38</v>
      </c>
      <c r="H114" s="48">
        <v>134.03480041398799</v>
      </c>
      <c r="I114" s="49">
        <v>1.4253254362943555E-2</v>
      </c>
      <c r="J114" s="49">
        <v>99.824029709341119</v>
      </c>
      <c r="K114" s="45" t="s">
        <v>1455</v>
      </c>
    </row>
    <row r="115" spans="1:11" ht="15" customHeight="1">
      <c r="A115" s="45" t="s">
        <v>1115</v>
      </c>
      <c r="B115" s="46" t="s">
        <v>1116</v>
      </c>
      <c r="C115" s="45" t="s">
        <v>21</v>
      </c>
      <c r="D115" s="45" t="s">
        <v>418</v>
      </c>
      <c r="E115" s="45" t="s">
        <v>428</v>
      </c>
      <c r="F115" s="47">
        <v>7.5425905200000001</v>
      </c>
      <c r="G115" s="48">
        <v>17.68</v>
      </c>
      <c r="H115" s="48">
        <v>133.35300039360001</v>
      </c>
      <c r="I115" s="49">
        <v>1.4180751780888486E-2</v>
      </c>
      <c r="J115" s="49">
        <v>99.838210142060291</v>
      </c>
      <c r="K115" s="45" t="s">
        <v>1455</v>
      </c>
    </row>
    <row r="116" spans="1:11" ht="20.100000000000001" customHeight="1">
      <c r="A116" s="45" t="s">
        <v>811</v>
      </c>
      <c r="B116" s="46" t="s">
        <v>812</v>
      </c>
      <c r="C116" s="45" t="s">
        <v>21</v>
      </c>
      <c r="D116" s="45" t="s">
        <v>613</v>
      </c>
      <c r="E116" s="45" t="s">
        <v>38</v>
      </c>
      <c r="F116" s="54">
        <v>2.2008730659625032E-2</v>
      </c>
      <c r="G116" s="48">
        <v>5699.9</v>
      </c>
      <c r="H116" s="48">
        <v>125.44756388679671</v>
      </c>
      <c r="I116" s="49">
        <v>1.334008803510349E-2</v>
      </c>
      <c r="J116" s="49">
        <v>99.851549425752026</v>
      </c>
      <c r="K116" s="45" t="s">
        <v>1455</v>
      </c>
    </row>
    <row r="117" spans="1:11" ht="15" customHeight="1">
      <c r="A117" s="45" t="s">
        <v>451</v>
      </c>
      <c r="B117" s="46" t="s">
        <v>452</v>
      </c>
      <c r="C117" s="45" t="s">
        <v>21</v>
      </c>
      <c r="D117" s="45" t="s">
        <v>418</v>
      </c>
      <c r="E117" s="45" t="s">
        <v>38</v>
      </c>
      <c r="F117" s="47">
        <v>183</v>
      </c>
      <c r="G117" s="48">
        <v>0.66</v>
      </c>
      <c r="H117" s="48">
        <v>120.78</v>
      </c>
      <c r="I117" s="49">
        <v>1.284373951122521E-2</v>
      </c>
      <c r="J117" s="49">
        <v>99.864393165263252</v>
      </c>
      <c r="K117" s="45" t="s">
        <v>1455</v>
      </c>
    </row>
    <row r="118" spans="1:11" ht="27.95" customHeight="1">
      <c r="A118" s="45" t="s">
        <v>1239</v>
      </c>
      <c r="B118" s="46" t="s">
        <v>1240</v>
      </c>
      <c r="C118" s="45" t="s">
        <v>21</v>
      </c>
      <c r="D118" s="45" t="s">
        <v>697</v>
      </c>
      <c r="E118" s="45" t="s">
        <v>216</v>
      </c>
      <c r="F118" s="47">
        <v>52.591859999999997</v>
      </c>
      <c r="G118" s="48">
        <v>2.0499999999999998</v>
      </c>
      <c r="H118" s="48">
        <v>107.81331299999999</v>
      </c>
      <c r="I118" s="49">
        <v>1.1464862626380115E-2</v>
      </c>
      <c r="J118" s="49">
        <v>99.875857675585365</v>
      </c>
      <c r="K118" s="45" t="s">
        <v>1455</v>
      </c>
    </row>
    <row r="119" spans="1:11" ht="20.100000000000001" customHeight="1">
      <c r="A119" s="45" t="s">
        <v>935</v>
      </c>
      <c r="B119" s="46" t="s">
        <v>936</v>
      </c>
      <c r="C119" s="45" t="s">
        <v>21</v>
      </c>
      <c r="D119" s="45" t="s">
        <v>613</v>
      </c>
      <c r="E119" s="45" t="s">
        <v>38</v>
      </c>
      <c r="F119" s="55">
        <v>8.2952851840000005E-3</v>
      </c>
      <c r="G119" s="48">
        <v>12965.9</v>
      </c>
      <c r="H119" s="48">
        <v>107.5558381672256</v>
      </c>
      <c r="I119" s="49">
        <v>1.1437482764790029E-2</v>
      </c>
      <c r="J119" s="49">
        <v>99.887294537519736</v>
      </c>
      <c r="K119" s="45" t="s">
        <v>1455</v>
      </c>
    </row>
    <row r="120" spans="1:11" ht="15" customHeight="1">
      <c r="A120" s="45" t="s">
        <v>982</v>
      </c>
      <c r="B120" s="46" t="s">
        <v>983</v>
      </c>
      <c r="C120" s="45" t="s">
        <v>21</v>
      </c>
      <c r="D120" s="45" t="s">
        <v>707</v>
      </c>
      <c r="E120" s="45" t="s">
        <v>216</v>
      </c>
      <c r="F120" s="47">
        <v>5.5599786363600003</v>
      </c>
      <c r="G120" s="48">
        <v>19.329999999999998</v>
      </c>
      <c r="H120" s="48">
        <v>107.47438704083881</v>
      </c>
      <c r="I120" s="49">
        <v>1.1428821255846431E-2</v>
      </c>
      <c r="J120" s="49">
        <v>99.898722892257865</v>
      </c>
      <c r="K120" s="45" t="s">
        <v>1455</v>
      </c>
    </row>
    <row r="121" spans="1:11" ht="27.95" customHeight="1">
      <c r="A121" s="45" t="s">
        <v>794</v>
      </c>
      <c r="B121" s="46" t="s">
        <v>795</v>
      </c>
      <c r="C121" s="45" t="s">
        <v>21</v>
      </c>
      <c r="D121" s="45" t="s">
        <v>697</v>
      </c>
      <c r="E121" s="45" t="s">
        <v>216</v>
      </c>
      <c r="F121" s="47">
        <v>337.17399999999998</v>
      </c>
      <c r="G121" s="48">
        <v>0.31</v>
      </c>
      <c r="H121" s="48">
        <v>104.52394</v>
      </c>
      <c r="I121" s="49">
        <v>1.1115070856490586E-2</v>
      </c>
      <c r="J121" s="49">
        <v>99.909837544134945</v>
      </c>
      <c r="K121" s="45" t="s">
        <v>1455</v>
      </c>
    </row>
    <row r="122" spans="1:11" ht="27.95" customHeight="1">
      <c r="A122" s="45" t="s">
        <v>1237</v>
      </c>
      <c r="B122" s="46" t="s">
        <v>1238</v>
      </c>
      <c r="C122" s="45" t="s">
        <v>21</v>
      </c>
      <c r="D122" s="45" t="s">
        <v>697</v>
      </c>
      <c r="E122" s="45" t="s">
        <v>216</v>
      </c>
      <c r="F122" s="47">
        <v>52.591859999999997</v>
      </c>
      <c r="G122" s="48">
        <v>1.85</v>
      </c>
      <c r="H122" s="48">
        <v>97.294940999999994</v>
      </c>
      <c r="I122" s="49">
        <v>1.0346339443318642E-2</v>
      </c>
      <c r="J122" s="49">
        <v>99.920183358152556</v>
      </c>
      <c r="K122" s="45" t="s">
        <v>1455</v>
      </c>
    </row>
    <row r="123" spans="1:11" ht="15" customHeight="1">
      <c r="A123" s="45" t="s">
        <v>460</v>
      </c>
      <c r="B123" s="46" t="s">
        <v>461</v>
      </c>
      <c r="C123" s="45" t="s">
        <v>21</v>
      </c>
      <c r="D123" s="45" t="s">
        <v>418</v>
      </c>
      <c r="E123" s="45" t="s">
        <v>38</v>
      </c>
      <c r="F123" s="47">
        <v>12.2</v>
      </c>
      <c r="G123" s="48">
        <v>7.9</v>
      </c>
      <c r="H123" s="48">
        <v>96.38</v>
      </c>
      <c r="I123" s="49">
        <v>1.0249044660472641E-2</v>
      </c>
      <c r="J123" s="49">
        <v>99.930432402813025</v>
      </c>
      <c r="K123" s="45" t="s">
        <v>1455</v>
      </c>
    </row>
    <row r="124" spans="1:11" ht="20.100000000000001" customHeight="1">
      <c r="A124" s="45" t="s">
        <v>1101</v>
      </c>
      <c r="B124" s="46" t="s">
        <v>1102</v>
      </c>
      <c r="C124" s="45" t="s">
        <v>21</v>
      </c>
      <c r="D124" s="45" t="s">
        <v>613</v>
      </c>
      <c r="E124" s="45" t="s">
        <v>1103</v>
      </c>
      <c r="F124" s="47">
        <v>9.280441326</v>
      </c>
      <c r="G124" s="48">
        <v>8.84</v>
      </c>
      <c r="H124" s="48">
        <v>82.039101321839993</v>
      </c>
      <c r="I124" s="49">
        <v>8.7240341704978019E-3</v>
      </c>
      <c r="J124" s="49">
        <v>99.939155469149384</v>
      </c>
      <c r="K124" s="45" t="s">
        <v>1455</v>
      </c>
    </row>
    <row r="125" spans="1:11" ht="20.100000000000001" customHeight="1">
      <c r="A125" s="45" t="s">
        <v>909</v>
      </c>
      <c r="B125" s="46" t="s">
        <v>615</v>
      </c>
      <c r="C125" s="45" t="s">
        <v>21</v>
      </c>
      <c r="D125" s="45" t="s">
        <v>613</v>
      </c>
      <c r="E125" s="45" t="s">
        <v>38</v>
      </c>
      <c r="F125" s="56">
        <v>4.7998769400000004E-3</v>
      </c>
      <c r="G125" s="48">
        <v>15839.74</v>
      </c>
      <c r="H125" s="48">
        <v>76.0288027615956</v>
      </c>
      <c r="I125" s="49">
        <v>8.0848993046883071E-3</v>
      </c>
      <c r="J125" s="49">
        <v>99.947239432368818</v>
      </c>
      <c r="K125" s="45" t="s">
        <v>1455</v>
      </c>
    </row>
    <row r="126" spans="1:11" ht="15" customHeight="1">
      <c r="A126" s="45" t="s">
        <v>944</v>
      </c>
      <c r="B126" s="46" t="s">
        <v>945</v>
      </c>
      <c r="C126" s="45" t="s">
        <v>21</v>
      </c>
      <c r="D126" s="45" t="s">
        <v>418</v>
      </c>
      <c r="E126" s="45" t="s">
        <v>428</v>
      </c>
      <c r="F126" s="47">
        <v>7.6216578239999997</v>
      </c>
      <c r="G126" s="48">
        <v>9.19</v>
      </c>
      <c r="H126" s="48">
        <v>70.043035402559994</v>
      </c>
      <c r="I126" s="49">
        <v>7.4483730856599257E-3</v>
      </c>
      <c r="J126" s="49">
        <v>99.954687482669911</v>
      </c>
      <c r="K126" s="45" t="s">
        <v>1455</v>
      </c>
    </row>
    <row r="127" spans="1:11" ht="20.100000000000001" customHeight="1">
      <c r="A127" s="45" t="s">
        <v>769</v>
      </c>
      <c r="B127" s="46" t="s">
        <v>770</v>
      </c>
      <c r="C127" s="45" t="s">
        <v>21</v>
      </c>
      <c r="D127" s="45" t="s">
        <v>418</v>
      </c>
      <c r="E127" s="45" t="s">
        <v>38</v>
      </c>
      <c r="F127" s="47">
        <v>311.63731567040003</v>
      </c>
      <c r="G127" s="48">
        <v>0.22</v>
      </c>
      <c r="H127" s="48">
        <v>68.560209447488006</v>
      </c>
      <c r="I127" s="49">
        <v>7.2906894434391252E-3</v>
      </c>
      <c r="J127" s="49">
        <v>99.961978149840718</v>
      </c>
      <c r="K127" s="45" t="s">
        <v>1455</v>
      </c>
    </row>
    <row r="128" spans="1:11" ht="15" customHeight="1">
      <c r="A128" s="45" t="s">
        <v>1217</v>
      </c>
      <c r="B128" s="46" t="s">
        <v>1218</v>
      </c>
      <c r="C128" s="45" t="s">
        <v>21</v>
      </c>
      <c r="D128" s="45" t="s">
        <v>418</v>
      </c>
      <c r="E128" s="45" t="s">
        <v>47</v>
      </c>
      <c r="F128" s="57">
        <v>0.14950656000000001</v>
      </c>
      <c r="G128" s="48">
        <v>439.92</v>
      </c>
      <c r="H128" s="48">
        <v>65.770925875200007</v>
      </c>
      <c r="I128" s="49">
        <v>6.994077159738126E-3</v>
      </c>
      <c r="J128" s="49">
        <v>99.96897212854293</v>
      </c>
      <c r="K128" s="45" t="s">
        <v>1455</v>
      </c>
    </row>
    <row r="129" spans="1:11" ht="15" customHeight="1">
      <c r="A129" s="45" t="s">
        <v>988</v>
      </c>
      <c r="B129" s="46" t="s">
        <v>989</v>
      </c>
      <c r="C129" s="45" t="s">
        <v>21</v>
      </c>
      <c r="D129" s="45" t="s">
        <v>707</v>
      </c>
      <c r="E129" s="45" t="s">
        <v>216</v>
      </c>
      <c r="F129" s="47">
        <v>2.7799893181800002</v>
      </c>
      <c r="G129" s="48">
        <v>23.15</v>
      </c>
      <c r="H129" s="48">
        <v>64.356752715867003</v>
      </c>
      <c r="I129" s="49">
        <v>6.8436940525826405E-3</v>
      </c>
      <c r="J129" s="49">
        <v>99.975815104512023</v>
      </c>
      <c r="K129" s="45" t="s">
        <v>1455</v>
      </c>
    </row>
    <row r="130" spans="1:11" ht="15" customHeight="1">
      <c r="A130" s="45" t="s">
        <v>462</v>
      </c>
      <c r="B130" s="46" t="s">
        <v>463</v>
      </c>
      <c r="C130" s="45" t="s">
        <v>21</v>
      </c>
      <c r="D130" s="45" t="s">
        <v>418</v>
      </c>
      <c r="E130" s="45" t="s">
        <v>428</v>
      </c>
      <c r="F130" s="47">
        <v>3.05</v>
      </c>
      <c r="G130" s="48">
        <v>20.010000000000002</v>
      </c>
      <c r="H130" s="48">
        <v>61.030500000000004</v>
      </c>
      <c r="I130" s="49">
        <v>6.4899804954448598E-3</v>
      </c>
      <c r="J130" s="49">
        <v>99.982305031837498</v>
      </c>
      <c r="K130" s="45" t="s">
        <v>1455</v>
      </c>
    </row>
    <row r="131" spans="1:11" ht="20.100000000000001" customHeight="1">
      <c r="A131" s="45" t="s">
        <v>1032</v>
      </c>
      <c r="B131" s="46" t="s">
        <v>1460</v>
      </c>
      <c r="C131" s="45" t="s">
        <v>1456</v>
      </c>
      <c r="D131" s="45" t="s">
        <v>471</v>
      </c>
      <c r="E131" s="45" t="s">
        <v>477</v>
      </c>
      <c r="F131" s="47">
        <v>1.1229007633587786</v>
      </c>
      <c r="G131" s="48">
        <v>51.7</v>
      </c>
      <c r="H131" s="48">
        <v>58.053969465648855</v>
      </c>
      <c r="I131" s="49">
        <v>6.1734563786174533E-3</v>
      </c>
      <c r="J131" s="49">
        <v>99.988478066103326</v>
      </c>
      <c r="K131" s="45" t="s">
        <v>1455</v>
      </c>
    </row>
    <row r="132" spans="1:11" ht="20.100000000000001" customHeight="1">
      <c r="A132" s="45" t="s">
        <v>1124</v>
      </c>
      <c r="B132" s="46" t="s">
        <v>1461</v>
      </c>
      <c r="C132" s="45" t="s">
        <v>1456</v>
      </c>
      <c r="D132" s="45" t="s">
        <v>471</v>
      </c>
      <c r="E132" s="45" t="s">
        <v>477</v>
      </c>
      <c r="F132" s="47">
        <v>2.0627772000000002</v>
      </c>
      <c r="G132" s="48">
        <v>28.14</v>
      </c>
      <c r="H132" s="48">
        <v>58.046550408000002</v>
      </c>
      <c r="I132" s="49">
        <v>6.1726674363765145E-3</v>
      </c>
      <c r="J132" s="49">
        <v>99.994650036969617</v>
      </c>
      <c r="K132" s="45" t="s">
        <v>1455</v>
      </c>
    </row>
    <row r="133" spans="1:11" ht="20.100000000000001" customHeight="1">
      <c r="A133" s="45" t="s">
        <v>1440</v>
      </c>
      <c r="B133" s="46" t="s">
        <v>1441</v>
      </c>
      <c r="C133" s="45" t="s">
        <v>21</v>
      </c>
      <c r="D133" s="45" t="s">
        <v>613</v>
      </c>
      <c r="E133" s="45" t="s">
        <v>38</v>
      </c>
      <c r="F133" s="50">
        <v>1.6745429608768E-2</v>
      </c>
      <c r="G133" s="48">
        <v>3390.99</v>
      </c>
      <c r="H133" s="48">
        <v>56.783584349036204</v>
      </c>
      <c r="I133" s="49">
        <v>6.0383636851523894E-3</v>
      </c>
      <c r="J133" s="49">
        <v>100.00068801949527</v>
      </c>
      <c r="K133" s="45" t="s">
        <v>1455</v>
      </c>
    </row>
    <row r="134" spans="1:11" ht="15" customHeight="1">
      <c r="A134" s="45" t="s">
        <v>767</v>
      </c>
      <c r="B134" s="46" t="s">
        <v>768</v>
      </c>
      <c r="C134" s="45" t="s">
        <v>21</v>
      </c>
      <c r="D134" s="45" t="s">
        <v>418</v>
      </c>
      <c r="E134" s="45" t="s">
        <v>428</v>
      </c>
      <c r="F134" s="47">
        <v>3.308060464</v>
      </c>
      <c r="G134" s="48">
        <v>16.100000000000001</v>
      </c>
      <c r="H134" s="48">
        <v>53.259773470399999</v>
      </c>
      <c r="I134" s="49">
        <v>5.6636418022907812E-3</v>
      </c>
      <c r="J134" s="49">
        <v>100.00635062198718</v>
      </c>
      <c r="K134" s="45" t="s">
        <v>1455</v>
      </c>
    </row>
    <row r="135" spans="1:11" ht="27.95" customHeight="1">
      <c r="A135" s="45" t="s">
        <v>702</v>
      </c>
      <c r="B135" s="46" t="s">
        <v>703</v>
      </c>
      <c r="C135" s="45" t="s">
        <v>21</v>
      </c>
      <c r="D135" s="45" t="s">
        <v>697</v>
      </c>
      <c r="E135" s="45" t="s">
        <v>216</v>
      </c>
      <c r="F135" s="47">
        <v>642.75707799999998</v>
      </c>
      <c r="G135" s="48">
        <v>0.08</v>
      </c>
      <c r="H135" s="48">
        <v>51.420566239999999</v>
      </c>
      <c r="I135" s="49">
        <v>5.4680605920372667E-3</v>
      </c>
      <c r="J135" s="49">
        <v>100.01181862236528</v>
      </c>
      <c r="K135" s="45" t="s">
        <v>1455</v>
      </c>
    </row>
    <row r="136" spans="1:11" ht="15" customHeight="1">
      <c r="A136" s="45" t="s">
        <v>453</v>
      </c>
      <c r="B136" s="46" t="s">
        <v>454</v>
      </c>
      <c r="C136" s="45" t="s">
        <v>21</v>
      </c>
      <c r="D136" s="45" t="s">
        <v>418</v>
      </c>
      <c r="E136" s="45" t="s">
        <v>38</v>
      </c>
      <c r="F136" s="58">
        <v>0.73199999999999998</v>
      </c>
      <c r="G136" s="48">
        <v>68.86</v>
      </c>
      <c r="H136" s="48">
        <v>50.405520000000003</v>
      </c>
      <c r="I136" s="49">
        <v>5.3601206226846542E-3</v>
      </c>
      <c r="J136" s="49">
        <v>100.01717815599142</v>
      </c>
      <c r="K136" s="45" t="s">
        <v>1455</v>
      </c>
    </row>
    <row r="137" spans="1:11" ht="20.100000000000001" customHeight="1">
      <c r="A137" s="45" t="s">
        <v>614</v>
      </c>
      <c r="B137" s="46" t="s">
        <v>615</v>
      </c>
      <c r="C137" s="45" t="s">
        <v>616</v>
      </c>
      <c r="D137" s="45" t="s">
        <v>613</v>
      </c>
      <c r="E137" s="45" t="s">
        <v>34</v>
      </c>
      <c r="F137" s="57">
        <v>2.90472E-3</v>
      </c>
      <c r="G137" s="48">
        <v>16666.3</v>
      </c>
      <c r="H137" s="48">
        <v>48.410934935999997</v>
      </c>
      <c r="I137" s="49">
        <v>5.1480165409244572E-3</v>
      </c>
      <c r="J137" s="49">
        <v>100.0223260731113</v>
      </c>
      <c r="K137" s="45" t="s">
        <v>1455</v>
      </c>
    </row>
    <row r="138" spans="1:11" ht="20.100000000000001" customHeight="1">
      <c r="A138" s="45" t="s">
        <v>1122</v>
      </c>
      <c r="B138" s="46" t="s">
        <v>1462</v>
      </c>
      <c r="C138" s="45" t="s">
        <v>1456</v>
      </c>
      <c r="D138" s="45" t="s">
        <v>471</v>
      </c>
      <c r="E138" s="45" t="s">
        <v>477</v>
      </c>
      <c r="F138" s="47">
        <v>2.0627772000000002</v>
      </c>
      <c r="G138" s="48">
        <v>18.100000000000001</v>
      </c>
      <c r="H138" s="48">
        <v>37.336267319999997</v>
      </c>
      <c r="I138" s="49">
        <v>3.9703369082592357E-3</v>
      </c>
      <c r="J138" s="49">
        <v>100.02629574355304</v>
      </c>
      <c r="K138" s="45" t="s">
        <v>1455</v>
      </c>
    </row>
    <row r="139" spans="1:11" ht="27.95" customHeight="1">
      <c r="A139" s="45" t="s">
        <v>1377</v>
      </c>
      <c r="B139" s="46" t="s">
        <v>1378</v>
      </c>
      <c r="C139" s="45" t="s">
        <v>21</v>
      </c>
      <c r="D139" s="45" t="s">
        <v>697</v>
      </c>
      <c r="E139" s="45" t="s">
        <v>216</v>
      </c>
      <c r="F139" s="47">
        <v>20.260000000000002</v>
      </c>
      <c r="G139" s="48">
        <v>1.82</v>
      </c>
      <c r="H139" s="48">
        <v>36.873199999999997</v>
      </c>
      <c r="I139" s="49">
        <v>3.921094351261048E-3</v>
      </c>
      <c r="J139" s="49">
        <v>100.03021649761645</v>
      </c>
      <c r="K139" s="45" t="s">
        <v>1455</v>
      </c>
    </row>
    <row r="140" spans="1:11" ht="20.100000000000001" customHeight="1">
      <c r="A140" s="45" t="s">
        <v>528</v>
      </c>
      <c r="B140" s="46" t="s">
        <v>529</v>
      </c>
      <c r="C140" s="45" t="s">
        <v>21</v>
      </c>
      <c r="D140" s="45" t="s">
        <v>418</v>
      </c>
      <c r="E140" s="45" t="s">
        <v>530</v>
      </c>
      <c r="F140" s="47">
        <v>4.4514077900000002</v>
      </c>
      <c r="G140" s="48">
        <v>7.19</v>
      </c>
      <c r="H140" s="48">
        <v>32.005622010099998</v>
      </c>
      <c r="I140" s="49">
        <v>3.4034763370794875E-3</v>
      </c>
      <c r="J140" s="49">
        <v>100.03361937610924</v>
      </c>
      <c r="K140" s="45" t="s">
        <v>1455</v>
      </c>
    </row>
    <row r="141" spans="1:11" ht="20.100000000000001" customHeight="1">
      <c r="A141" s="45" t="s">
        <v>1158</v>
      </c>
      <c r="B141" s="46" t="s">
        <v>1159</v>
      </c>
      <c r="C141" s="45" t="s">
        <v>21</v>
      </c>
      <c r="D141" s="45" t="s">
        <v>613</v>
      </c>
      <c r="E141" s="45" t="s">
        <v>38</v>
      </c>
      <c r="F141" s="51">
        <v>1.9256658119999999E-4</v>
      </c>
      <c r="G141" s="48">
        <v>160868.35999999999</v>
      </c>
      <c r="H141" s="48">
        <v>30.977870108450833</v>
      </c>
      <c r="I141" s="49">
        <v>3.2941852482655434E-3</v>
      </c>
      <c r="J141" s="49">
        <v>100.03691272445054</v>
      </c>
      <c r="K141" s="45" t="s">
        <v>1455</v>
      </c>
    </row>
    <row r="142" spans="1:11" ht="15" customHeight="1">
      <c r="A142" s="45" t="s">
        <v>1038</v>
      </c>
      <c r="B142" s="46" t="s">
        <v>1039</v>
      </c>
      <c r="C142" s="45" t="s">
        <v>1456</v>
      </c>
      <c r="D142" s="45" t="s">
        <v>707</v>
      </c>
      <c r="E142" s="45" t="s">
        <v>1027</v>
      </c>
      <c r="F142" s="47">
        <v>1.1229007633587786</v>
      </c>
      <c r="G142" s="48">
        <v>27.16</v>
      </c>
      <c r="H142" s="48">
        <v>30.497984732824428</v>
      </c>
      <c r="I142" s="49">
        <v>3.2431542600241787E-3</v>
      </c>
      <c r="J142" s="49">
        <v>100.04015502961445</v>
      </c>
      <c r="K142" s="45" t="s">
        <v>1455</v>
      </c>
    </row>
    <row r="143" spans="1:11" ht="15" customHeight="1">
      <c r="A143" s="45" t="s">
        <v>1244</v>
      </c>
      <c r="B143" s="46" t="s">
        <v>1245</v>
      </c>
      <c r="C143" s="45" t="s">
        <v>21</v>
      </c>
      <c r="D143" s="45" t="s">
        <v>418</v>
      </c>
      <c r="E143" s="45" t="s">
        <v>530</v>
      </c>
      <c r="F143" s="59">
        <v>0.97709999999999997</v>
      </c>
      <c r="G143" s="48">
        <v>30.57</v>
      </c>
      <c r="H143" s="48">
        <v>29.869947</v>
      </c>
      <c r="I143" s="49">
        <v>3.1763687570963979E-3</v>
      </c>
      <c r="J143" s="49">
        <v>100.04333034060804</v>
      </c>
      <c r="K143" s="45" t="s">
        <v>1455</v>
      </c>
    </row>
    <row r="144" spans="1:11" ht="15" customHeight="1">
      <c r="A144" s="45" t="s">
        <v>449</v>
      </c>
      <c r="B144" s="46" t="s">
        <v>450</v>
      </c>
      <c r="C144" s="45" t="s">
        <v>21</v>
      </c>
      <c r="D144" s="45" t="s">
        <v>418</v>
      </c>
      <c r="E144" s="45" t="s">
        <v>38</v>
      </c>
      <c r="F144" s="59">
        <v>0.45750000000000002</v>
      </c>
      <c r="G144" s="48">
        <v>60.78</v>
      </c>
      <c r="H144" s="48">
        <v>27.806850000000001</v>
      </c>
      <c r="I144" s="49">
        <v>2.9569791192888945E-3</v>
      </c>
      <c r="J144" s="49">
        <v>100.04628659129865</v>
      </c>
      <c r="K144" s="45" t="s">
        <v>1455</v>
      </c>
    </row>
    <row r="145" spans="1:11" ht="15" customHeight="1">
      <c r="A145" s="45" t="s">
        <v>1117</v>
      </c>
      <c r="B145" s="46" t="s">
        <v>1118</v>
      </c>
      <c r="C145" s="45" t="s">
        <v>21</v>
      </c>
      <c r="D145" s="45" t="s">
        <v>418</v>
      </c>
      <c r="E145" s="45" t="s">
        <v>428</v>
      </c>
      <c r="F145" s="47">
        <v>1.4456</v>
      </c>
      <c r="G145" s="48">
        <v>17.89</v>
      </c>
      <c r="H145" s="48">
        <v>25.861784</v>
      </c>
      <c r="I145" s="49">
        <v>2.7501408924620954E-3</v>
      </c>
      <c r="J145" s="49">
        <v>100.04903654248064</v>
      </c>
      <c r="K145" s="45" t="s">
        <v>1455</v>
      </c>
    </row>
    <row r="146" spans="1:11" ht="15" customHeight="1">
      <c r="A146" s="45" t="s">
        <v>1042</v>
      </c>
      <c r="B146" s="46" t="s">
        <v>1043</v>
      </c>
      <c r="C146" s="45" t="s">
        <v>1456</v>
      </c>
      <c r="D146" s="45" t="s">
        <v>418</v>
      </c>
      <c r="E146" s="45" t="s">
        <v>1044</v>
      </c>
      <c r="F146" s="47">
        <v>3.7354279799999999</v>
      </c>
      <c r="G146" s="48">
        <v>6.6</v>
      </c>
      <c r="H146" s="48">
        <v>24.653824667999999</v>
      </c>
      <c r="I146" s="49">
        <v>2.621686553992468E-3</v>
      </c>
      <c r="J146" s="49">
        <v>100.05165782231961</v>
      </c>
      <c r="K146" s="45" t="s">
        <v>1455</v>
      </c>
    </row>
    <row r="147" spans="1:11" ht="27.95" customHeight="1">
      <c r="A147" s="45" t="s">
        <v>1379</v>
      </c>
      <c r="B147" s="46" t="s">
        <v>1380</v>
      </c>
      <c r="C147" s="45" t="s">
        <v>21</v>
      </c>
      <c r="D147" s="45" t="s">
        <v>697</v>
      </c>
      <c r="E147" s="45" t="s">
        <v>216</v>
      </c>
      <c r="F147" s="47">
        <v>20.260000000000002</v>
      </c>
      <c r="G147" s="48">
        <v>1.21</v>
      </c>
      <c r="H147" s="48">
        <v>24.514600000000002</v>
      </c>
      <c r="I147" s="49">
        <v>2.6068814093548726E-3</v>
      </c>
      <c r="J147" s="49">
        <v>100.05426421456519</v>
      </c>
      <c r="K147" s="45" t="s">
        <v>1455</v>
      </c>
    </row>
    <row r="148" spans="1:11" ht="15" customHeight="1">
      <c r="A148" s="45" t="s">
        <v>429</v>
      </c>
      <c r="B148" s="46" t="s">
        <v>430</v>
      </c>
      <c r="C148" s="45" t="s">
        <v>21</v>
      </c>
      <c r="D148" s="45" t="s">
        <v>418</v>
      </c>
      <c r="E148" s="45" t="s">
        <v>428</v>
      </c>
      <c r="F148" s="47">
        <v>1.1113</v>
      </c>
      <c r="G148" s="48">
        <v>16.28</v>
      </c>
      <c r="H148" s="48">
        <v>18.091964000000001</v>
      </c>
      <c r="I148" s="49">
        <v>1.9238985996229846E-3</v>
      </c>
      <c r="J148" s="49">
        <v>100.05618790431315</v>
      </c>
      <c r="K148" s="45" t="s">
        <v>1455</v>
      </c>
    </row>
    <row r="149" spans="1:11" ht="15" customHeight="1">
      <c r="A149" s="45" t="s">
        <v>543</v>
      </c>
      <c r="B149" s="46" t="s">
        <v>544</v>
      </c>
      <c r="C149" s="45" t="s">
        <v>21</v>
      </c>
      <c r="D149" s="45" t="s">
        <v>418</v>
      </c>
      <c r="E149" s="45" t="s">
        <v>38</v>
      </c>
      <c r="F149" s="47">
        <v>7.4320000000000004</v>
      </c>
      <c r="G149" s="48">
        <v>2.39</v>
      </c>
      <c r="H149" s="48">
        <v>17.76248</v>
      </c>
      <c r="I149" s="49">
        <v>1.8888612865817815E-3</v>
      </c>
      <c r="J149" s="49">
        <v>100.05807650187664</v>
      </c>
      <c r="K149" s="45" t="s">
        <v>1455</v>
      </c>
    </row>
    <row r="150" spans="1:11" ht="20.100000000000001" customHeight="1">
      <c r="A150" s="45" t="s">
        <v>1395</v>
      </c>
      <c r="B150" s="46" t="s">
        <v>1396</v>
      </c>
      <c r="C150" s="45" t="s">
        <v>21</v>
      </c>
      <c r="D150" s="45" t="s">
        <v>613</v>
      </c>
      <c r="E150" s="45" t="s">
        <v>38</v>
      </c>
      <c r="F150" s="55">
        <v>1.6168416E-5</v>
      </c>
      <c r="G150" s="48">
        <v>1079918</v>
      </c>
      <c r="H150" s="48">
        <v>17.460563469888001</v>
      </c>
      <c r="I150" s="49">
        <v>1.8567554969900319E-3</v>
      </c>
      <c r="J150" s="49">
        <v>100.05993319745427</v>
      </c>
      <c r="K150" s="45" t="s">
        <v>1455</v>
      </c>
    </row>
    <row r="151" spans="1:11" ht="15" customHeight="1">
      <c r="A151" s="45" t="s">
        <v>693</v>
      </c>
      <c r="B151" s="46" t="s">
        <v>694</v>
      </c>
      <c r="C151" s="45" t="s">
        <v>21</v>
      </c>
      <c r="D151" s="45" t="s">
        <v>418</v>
      </c>
      <c r="E151" s="45" t="s">
        <v>428</v>
      </c>
      <c r="F151" s="58">
        <v>0.61199999999999999</v>
      </c>
      <c r="G151" s="48">
        <v>22.96</v>
      </c>
      <c r="H151" s="48">
        <v>14.05152</v>
      </c>
      <c r="I151" s="49">
        <v>1.4942379749691278E-3</v>
      </c>
      <c r="J151" s="49">
        <v>100.06142727379252</v>
      </c>
      <c r="K151" s="45" t="s">
        <v>1455</v>
      </c>
    </row>
    <row r="152" spans="1:11" ht="20.100000000000001" customHeight="1">
      <c r="A152" s="45" t="s">
        <v>1361</v>
      </c>
      <c r="B152" s="46" t="s">
        <v>1362</v>
      </c>
      <c r="C152" s="45" t="s">
        <v>21</v>
      </c>
      <c r="D152" s="45" t="s">
        <v>613</v>
      </c>
      <c r="E152" s="45" t="s">
        <v>38</v>
      </c>
      <c r="F152" s="52">
        <v>9.3340712805375994E-3</v>
      </c>
      <c r="G152" s="48">
        <v>1412.18</v>
      </c>
      <c r="H152" s="48">
        <v>13.181388780949588</v>
      </c>
      <c r="I152" s="49">
        <v>1.4017082621187523E-3</v>
      </c>
      <c r="J152" s="49">
        <v>100.06282883437173</v>
      </c>
      <c r="K152" s="45" t="s">
        <v>1455</v>
      </c>
    </row>
    <row r="153" spans="1:11" ht="27.95" customHeight="1">
      <c r="A153" s="45" t="s">
        <v>784</v>
      </c>
      <c r="B153" s="46" t="s">
        <v>785</v>
      </c>
      <c r="C153" s="45" t="s">
        <v>21</v>
      </c>
      <c r="D153" s="45" t="s">
        <v>697</v>
      </c>
      <c r="E153" s="45" t="s">
        <v>216</v>
      </c>
      <c r="F153" s="47">
        <v>1092.93005163214</v>
      </c>
      <c r="G153" s="48">
        <v>0.01</v>
      </c>
      <c r="H153" s="48">
        <v>10.929300516321399</v>
      </c>
      <c r="I153" s="49">
        <v>1.1622213021322341E-3</v>
      </c>
      <c r="J153" s="49">
        <v>100.0639900666574</v>
      </c>
      <c r="K153" s="45" t="s">
        <v>1455</v>
      </c>
    </row>
    <row r="154" spans="1:11" ht="15" customHeight="1">
      <c r="A154" s="45" t="s">
        <v>1133</v>
      </c>
      <c r="B154" s="46" t="s">
        <v>1134</v>
      </c>
      <c r="C154" s="45" t="s">
        <v>1456</v>
      </c>
      <c r="D154" s="45" t="s">
        <v>418</v>
      </c>
      <c r="E154" s="45" t="s">
        <v>1044</v>
      </c>
      <c r="F154" s="60">
        <v>0.52053649999999996</v>
      </c>
      <c r="G154" s="48">
        <v>15.09</v>
      </c>
      <c r="H154" s="48">
        <v>7.8548957850000001</v>
      </c>
      <c r="I154" s="49">
        <v>8.3528924780891577E-4</v>
      </c>
      <c r="J154" s="49">
        <v>100.06482483528765</v>
      </c>
      <c r="K154" s="45" t="s">
        <v>1455</v>
      </c>
    </row>
    <row r="155" spans="1:11" ht="20.100000000000001" customHeight="1">
      <c r="A155" s="45" t="s">
        <v>605</v>
      </c>
      <c r="B155" s="46" t="s">
        <v>606</v>
      </c>
      <c r="C155" s="45" t="s">
        <v>21</v>
      </c>
      <c r="D155" s="45" t="s">
        <v>418</v>
      </c>
      <c r="E155" s="45" t="s">
        <v>38</v>
      </c>
      <c r="F155" s="47">
        <v>16</v>
      </c>
      <c r="G155" s="48">
        <v>0.39</v>
      </c>
      <c r="H155" s="48">
        <v>6.24</v>
      </c>
      <c r="I155" s="49">
        <v>6.6356130609409919E-4</v>
      </c>
      <c r="J155" s="49">
        <v>100.06548839659375</v>
      </c>
      <c r="K155" s="45" t="s">
        <v>1455</v>
      </c>
    </row>
    <row r="156" spans="1:11" ht="15" customHeight="1">
      <c r="A156" s="45" t="s">
        <v>1130</v>
      </c>
      <c r="B156" s="46" t="s">
        <v>1131</v>
      </c>
      <c r="C156" s="45" t="s">
        <v>1456</v>
      </c>
      <c r="D156" s="45" t="s">
        <v>418</v>
      </c>
      <c r="E156" s="45" t="s">
        <v>1132</v>
      </c>
      <c r="F156" s="60">
        <v>0.40762520000000002</v>
      </c>
      <c r="G156" s="48">
        <v>13.13</v>
      </c>
      <c r="H156" s="48">
        <v>5.3521188759999996</v>
      </c>
      <c r="I156" s="49">
        <v>5.6914406918741052E-4</v>
      </c>
      <c r="J156" s="49">
        <v>100.06605731534177</v>
      </c>
      <c r="K156" s="45" t="s">
        <v>1455</v>
      </c>
    </row>
    <row r="157" spans="1:11" ht="20.100000000000001" customHeight="1">
      <c r="A157" s="45" t="s">
        <v>937</v>
      </c>
      <c r="B157" s="46" t="s">
        <v>938</v>
      </c>
      <c r="C157" s="45" t="s">
        <v>21</v>
      </c>
      <c r="D157" s="45" t="s">
        <v>418</v>
      </c>
      <c r="E157" s="45" t="s">
        <v>38</v>
      </c>
      <c r="F157" s="56">
        <v>6.7947179200000003E-3</v>
      </c>
      <c r="G157" s="48">
        <v>565.85</v>
      </c>
      <c r="H157" s="48">
        <v>3.8447911350320001</v>
      </c>
      <c r="I157" s="49">
        <v>4.088549082084692E-4</v>
      </c>
      <c r="J157" s="49">
        <v>100.0664656607609</v>
      </c>
      <c r="K157" s="45" t="s">
        <v>1455</v>
      </c>
    </row>
    <row r="158" spans="1:11" ht="27.95" customHeight="1">
      <c r="A158" s="45" t="s">
        <v>715</v>
      </c>
      <c r="B158" s="46" t="s">
        <v>716</v>
      </c>
      <c r="C158" s="45" t="s">
        <v>21</v>
      </c>
      <c r="D158" s="45" t="s">
        <v>697</v>
      </c>
      <c r="E158" s="45" t="s">
        <v>216</v>
      </c>
      <c r="F158" s="47">
        <v>288</v>
      </c>
      <c r="G158" s="48">
        <v>0.01</v>
      </c>
      <c r="H158" s="48">
        <v>2.88</v>
      </c>
      <c r="I158" s="49">
        <v>3.0625906435112271E-4</v>
      </c>
      <c r="J158" s="49">
        <v>100.06677191982526</v>
      </c>
      <c r="K158" s="45" t="s">
        <v>1455</v>
      </c>
    </row>
    <row r="159" spans="1:11" ht="20.100000000000001" customHeight="1">
      <c r="A159" s="45" t="s">
        <v>1034</v>
      </c>
      <c r="B159" s="46" t="s">
        <v>1463</v>
      </c>
      <c r="C159" s="45" t="s">
        <v>1456</v>
      </c>
      <c r="D159" s="45" t="s">
        <v>471</v>
      </c>
      <c r="E159" s="45" t="s">
        <v>477</v>
      </c>
      <c r="F159" s="47">
        <v>4.0424427480916032</v>
      </c>
      <c r="G159" s="48">
        <v>0.7</v>
      </c>
      <c r="H159" s="48">
        <v>2.8297099236641219</v>
      </c>
      <c r="I159" s="49">
        <v>3.0091122000224337E-4</v>
      </c>
      <c r="J159" s="49">
        <v>100.06707179849244</v>
      </c>
      <c r="K159" s="45" t="s">
        <v>1455</v>
      </c>
    </row>
    <row r="160" spans="1:11" ht="20.100000000000001" customHeight="1">
      <c r="A160" s="45" t="s">
        <v>1036</v>
      </c>
      <c r="B160" s="46" t="s">
        <v>1464</v>
      </c>
      <c r="C160" s="45" t="s">
        <v>1456</v>
      </c>
      <c r="D160" s="45" t="s">
        <v>471</v>
      </c>
      <c r="E160" s="45" t="s">
        <v>477</v>
      </c>
      <c r="F160" s="47">
        <v>1.3811679389312976</v>
      </c>
      <c r="G160" s="48">
        <v>1.68</v>
      </c>
      <c r="H160" s="48">
        <v>2.32036213740458</v>
      </c>
      <c r="I160" s="49">
        <v>2.4674720040183956E-4</v>
      </c>
      <c r="J160" s="49">
        <v>100.06731850718316</v>
      </c>
      <c r="K160" s="45" t="s">
        <v>1455</v>
      </c>
    </row>
    <row r="161" spans="1:11" ht="20.100000000000001" customHeight="1">
      <c r="A161" s="45" t="s">
        <v>1036</v>
      </c>
      <c r="B161" s="46" t="s">
        <v>1465</v>
      </c>
      <c r="C161" s="45" t="s">
        <v>1456</v>
      </c>
      <c r="D161" s="45" t="s">
        <v>471</v>
      </c>
      <c r="E161" s="45" t="s">
        <v>474</v>
      </c>
      <c r="F161" s="47">
        <v>1.9875343511450383</v>
      </c>
      <c r="G161" s="48">
        <v>1.1399999999999999</v>
      </c>
      <c r="H161" s="48">
        <v>2.2657891603053435</v>
      </c>
      <c r="I161" s="49">
        <v>2.4094391258751058E-4</v>
      </c>
      <c r="J161" s="49">
        <v>100.0675588354767</v>
      </c>
      <c r="K161" s="45" t="s">
        <v>1455</v>
      </c>
    </row>
    <row r="162" spans="1:11" ht="15" customHeight="1">
      <c r="A162" s="45" t="s">
        <v>426</v>
      </c>
      <c r="B162" s="46" t="s">
        <v>427</v>
      </c>
      <c r="C162" s="45" t="s">
        <v>21</v>
      </c>
      <c r="D162" s="45" t="s">
        <v>418</v>
      </c>
      <c r="E162" s="45" t="s">
        <v>428</v>
      </c>
      <c r="F162" s="59">
        <v>6.7799999999999999E-2</v>
      </c>
      <c r="G162" s="48">
        <v>30.38</v>
      </c>
      <c r="H162" s="48">
        <v>2.0597639999999999</v>
      </c>
      <c r="I162" s="49">
        <v>2.1903520674448814E-4</v>
      </c>
      <c r="J162" s="49">
        <v>100.06777683238015</v>
      </c>
      <c r="K162" s="45" t="s">
        <v>1455</v>
      </c>
    </row>
    <row r="163" spans="1:11" ht="20.100000000000001" customHeight="1">
      <c r="A163" s="45" t="s">
        <v>1030</v>
      </c>
      <c r="B163" s="46" t="s">
        <v>1466</v>
      </c>
      <c r="C163" s="45" t="s">
        <v>1456</v>
      </c>
      <c r="D163" s="45" t="s">
        <v>471</v>
      </c>
      <c r="E163" s="45" t="s">
        <v>477</v>
      </c>
      <c r="F163" s="47">
        <v>1.1229007633587786</v>
      </c>
      <c r="G163" s="48">
        <v>1.1599999999999999</v>
      </c>
      <c r="H163" s="48">
        <v>1.3025648854961831</v>
      </c>
      <c r="I163" s="49">
        <v>1.3851468857246121E-4</v>
      </c>
      <c r="J163" s="49">
        <v>100.06791507431892</v>
      </c>
      <c r="K163" s="45" t="s">
        <v>1455</v>
      </c>
    </row>
    <row r="164" spans="1:11" ht="20.100000000000001" customHeight="1">
      <c r="A164" s="45" t="s">
        <v>1034</v>
      </c>
      <c r="B164" s="46" t="s">
        <v>1467</v>
      </c>
      <c r="C164" s="45" t="s">
        <v>1456</v>
      </c>
      <c r="D164" s="45" t="s">
        <v>471</v>
      </c>
      <c r="E164" s="45" t="s">
        <v>474</v>
      </c>
      <c r="F164" s="61">
        <v>0.44916030534351165</v>
      </c>
      <c r="G164" s="48">
        <v>0.47</v>
      </c>
      <c r="H164" s="48">
        <v>0.21110534351145047</v>
      </c>
      <c r="I164" s="49">
        <v>2.2448932285881655E-5</v>
      </c>
      <c r="J164" s="49">
        <v>100.06793740570903</v>
      </c>
      <c r="K164" s="45" t="s">
        <v>1455</v>
      </c>
    </row>
    <row r="165" spans="1:11" ht="20.100000000000001" customHeight="1">
      <c r="A165" s="45" t="s">
        <v>1021</v>
      </c>
      <c r="B165" s="46" t="s">
        <v>1468</v>
      </c>
      <c r="C165" s="45" t="s">
        <v>1456</v>
      </c>
      <c r="D165" s="45" t="s">
        <v>471</v>
      </c>
      <c r="E165" s="45" t="s">
        <v>477</v>
      </c>
      <c r="F165" s="47">
        <v>0</v>
      </c>
      <c r="G165" s="48">
        <v>255.15</v>
      </c>
      <c r="H165" s="48">
        <v>0</v>
      </c>
      <c r="I165" s="49">
        <v>0</v>
      </c>
      <c r="J165" s="49">
        <v>100.06793740570903</v>
      </c>
      <c r="K165" s="45" t="s">
        <v>1455</v>
      </c>
    </row>
    <row r="166" spans="1:11" ht="20.100000000000001" customHeight="1">
      <c r="A166" s="45" t="s">
        <v>1014</v>
      </c>
      <c r="B166" s="46" t="s">
        <v>1469</v>
      </c>
      <c r="C166" s="45" t="s">
        <v>1456</v>
      </c>
      <c r="D166" s="45" t="s">
        <v>471</v>
      </c>
      <c r="E166" s="45" t="s">
        <v>474</v>
      </c>
      <c r="F166" s="47">
        <v>0</v>
      </c>
      <c r="G166" s="48">
        <v>93.09</v>
      </c>
      <c r="H166" s="48">
        <v>0</v>
      </c>
      <c r="I166" s="49">
        <v>0</v>
      </c>
      <c r="J166" s="49">
        <v>100.06793740570903</v>
      </c>
      <c r="K166" s="45" t="s">
        <v>1455</v>
      </c>
    </row>
    <row r="167" spans="1:11" ht="20.100000000000001" customHeight="1">
      <c r="A167" s="45" t="s">
        <v>1032</v>
      </c>
      <c r="B167" s="46" t="s">
        <v>1470</v>
      </c>
      <c r="C167" s="45" t="s">
        <v>1456</v>
      </c>
      <c r="D167" s="45" t="s">
        <v>471</v>
      </c>
      <c r="E167" s="45" t="s">
        <v>474</v>
      </c>
      <c r="F167" s="47">
        <v>0</v>
      </c>
      <c r="G167" s="48">
        <v>30.81</v>
      </c>
      <c r="H167" s="48">
        <v>0</v>
      </c>
      <c r="I167" s="49">
        <v>0</v>
      </c>
      <c r="J167" s="49">
        <v>100.06793740570903</v>
      </c>
      <c r="K167" s="45" t="s">
        <v>1455</v>
      </c>
    </row>
    <row r="168" spans="1:11" ht="20.100000000000001" customHeight="1">
      <c r="A168" s="45" t="s">
        <v>1014</v>
      </c>
      <c r="B168" s="46" t="s">
        <v>1471</v>
      </c>
      <c r="C168" s="45" t="s">
        <v>1456</v>
      </c>
      <c r="D168" s="45" t="s">
        <v>471</v>
      </c>
      <c r="E168" s="45" t="s">
        <v>477</v>
      </c>
      <c r="F168" s="47">
        <v>0</v>
      </c>
      <c r="G168" s="48">
        <v>304.45999999999998</v>
      </c>
      <c r="H168" s="48">
        <v>0</v>
      </c>
      <c r="I168" s="49">
        <v>0</v>
      </c>
      <c r="J168" s="49">
        <v>100.06793740570903</v>
      </c>
      <c r="K168" s="45" t="s">
        <v>1455</v>
      </c>
    </row>
    <row r="169" spans="1:11" ht="20.100000000000001" customHeight="1">
      <c r="A169" s="45" t="s">
        <v>1021</v>
      </c>
      <c r="B169" s="46" t="s">
        <v>1472</v>
      </c>
      <c r="C169" s="45" t="s">
        <v>1456</v>
      </c>
      <c r="D169" s="45" t="s">
        <v>471</v>
      </c>
      <c r="E169" s="45" t="s">
        <v>474</v>
      </c>
      <c r="F169" s="47">
        <v>0</v>
      </c>
      <c r="G169" s="48">
        <v>76.3</v>
      </c>
      <c r="H169" s="48">
        <v>0</v>
      </c>
      <c r="I169" s="49">
        <v>0</v>
      </c>
      <c r="J169" s="49">
        <v>100.06793740570903</v>
      </c>
      <c r="K169" s="45" t="s">
        <v>1455</v>
      </c>
    </row>
    <row r="170" spans="1:11" ht="20.100000000000001" customHeight="1">
      <c r="A170" s="45" t="s">
        <v>1030</v>
      </c>
      <c r="B170" s="46" t="s">
        <v>1473</v>
      </c>
      <c r="C170" s="45" t="s">
        <v>1456</v>
      </c>
      <c r="D170" s="45" t="s">
        <v>471</v>
      </c>
      <c r="E170" s="45" t="s">
        <v>474</v>
      </c>
      <c r="F170" s="47">
        <v>0</v>
      </c>
      <c r="G170" s="48">
        <v>0.78</v>
      </c>
      <c r="H170" s="48">
        <v>0</v>
      </c>
      <c r="I170" s="49">
        <v>0</v>
      </c>
      <c r="J170" s="49">
        <v>100.06793740570903</v>
      </c>
      <c r="K170" s="45" t="s">
        <v>1455</v>
      </c>
    </row>
    <row r="171" spans="1:11" ht="20.100000000000001" customHeight="1">
      <c r="A171" s="45" t="s">
        <v>1122</v>
      </c>
      <c r="B171" s="46" t="s">
        <v>1474</v>
      </c>
      <c r="C171" s="45" t="s">
        <v>1456</v>
      </c>
      <c r="D171" s="45" t="s">
        <v>471</v>
      </c>
      <c r="E171" s="45" t="s">
        <v>474</v>
      </c>
      <c r="F171" s="47">
        <v>0</v>
      </c>
      <c r="G171" s="48">
        <v>4.63</v>
      </c>
      <c r="H171" s="48">
        <v>0</v>
      </c>
      <c r="I171" s="49">
        <v>0</v>
      </c>
      <c r="J171" s="49">
        <v>100.06793740570903</v>
      </c>
      <c r="K171" s="45" t="s">
        <v>1455</v>
      </c>
    </row>
    <row r="172" spans="1:11" ht="20.100000000000001" customHeight="1">
      <c r="A172" s="45" t="s">
        <v>1124</v>
      </c>
      <c r="B172" s="46" t="s">
        <v>1475</v>
      </c>
      <c r="C172" s="45" t="s">
        <v>1456</v>
      </c>
      <c r="D172" s="45" t="s">
        <v>471</v>
      </c>
      <c r="E172" s="45" t="s">
        <v>474</v>
      </c>
      <c r="F172" s="47">
        <v>0</v>
      </c>
      <c r="G172" s="48">
        <v>27.78</v>
      </c>
      <c r="H172" s="48">
        <v>0</v>
      </c>
      <c r="I172" s="49">
        <v>0</v>
      </c>
      <c r="J172" s="49">
        <v>100.06793740570903</v>
      </c>
      <c r="K172" s="45" t="s">
        <v>1455</v>
      </c>
    </row>
    <row r="173" spans="1:11" ht="18" customHeight="1">
      <c r="A173" s="4"/>
      <c r="B173" s="4"/>
      <c r="C173" s="117" t="s">
        <v>1445</v>
      </c>
      <c r="D173" s="117"/>
      <c r="E173" s="117"/>
      <c r="F173" s="117"/>
      <c r="G173" s="4"/>
      <c r="H173" s="4"/>
      <c r="I173" s="4"/>
      <c r="J173" s="4"/>
      <c r="K173" s="4"/>
    </row>
    <row r="174" spans="1:11" ht="18" customHeight="1">
      <c r="A174" s="4"/>
      <c r="B174" s="4"/>
      <c r="C174" s="4"/>
      <c r="D174" s="4"/>
      <c r="E174" s="4"/>
      <c r="F174" s="4"/>
      <c r="G174" s="117" t="s">
        <v>1476</v>
      </c>
      <c r="H174" s="117"/>
      <c r="I174" s="118">
        <v>941019.2</v>
      </c>
      <c r="J174" s="118"/>
      <c r="K174" s="118"/>
    </row>
    <row r="175" spans="1:11" ht="18" customHeight="1">
      <c r="A175" s="4"/>
      <c r="B175" s="4"/>
      <c r="C175" s="4"/>
      <c r="D175" s="4"/>
      <c r="E175" s="4"/>
      <c r="F175" s="4"/>
      <c r="G175" s="117" t="s">
        <v>1458</v>
      </c>
      <c r="H175" s="117"/>
      <c r="I175" s="118">
        <v>-638.87</v>
      </c>
      <c r="J175" s="118"/>
      <c r="K175" s="118"/>
    </row>
    <row r="176" spans="1:11" ht="18" customHeight="1">
      <c r="A176" s="4"/>
      <c r="B176" s="4"/>
      <c r="C176" s="4"/>
      <c r="D176" s="4"/>
      <c r="E176" s="4"/>
      <c r="F176" s="4"/>
      <c r="G176" s="117" t="s">
        <v>1459</v>
      </c>
      <c r="H176" s="117"/>
      <c r="I176" s="118">
        <v>940380.33</v>
      </c>
      <c r="J176" s="118"/>
      <c r="K176" s="118"/>
    </row>
  </sheetData>
  <mergeCells count="9">
    <mergeCell ref="G175:H175"/>
    <mergeCell ref="I175:K175"/>
    <mergeCell ref="G176:H176"/>
    <mergeCell ref="I176:K176"/>
    <mergeCell ref="A1:K1"/>
    <mergeCell ref="B2:C2"/>
    <mergeCell ref="C173:F173"/>
    <mergeCell ref="G174:H174"/>
    <mergeCell ref="I174:K174"/>
  </mergeCells>
  <pageMargins left="0.5" right="0.5" top="0.5" bottom="0.5" header="0" footer="0"/>
  <pageSetup paperSize="9" scale="8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H12"/>
  <sheetViews>
    <sheetView workbookViewId="0"/>
  </sheetViews>
  <sheetFormatPr defaultRowHeight="15"/>
  <cols>
    <col min="1" max="1" width="9.28515625" customWidth="1"/>
    <col min="2" max="2" width="34.7109375" customWidth="1"/>
    <col min="3" max="3" width="13.7109375" customWidth="1"/>
    <col min="4" max="6" width="11.85546875" customWidth="1"/>
    <col min="7" max="7" width="12.140625" customWidth="1"/>
    <col min="8" max="8" width="9.7109375" customWidth="1"/>
  </cols>
  <sheetData>
    <row r="1" spans="1:8" ht="150.94999999999999" customHeight="1">
      <c r="A1" s="86"/>
      <c r="B1" s="86"/>
      <c r="C1" s="86"/>
      <c r="D1" s="86"/>
      <c r="E1" s="86"/>
      <c r="F1" s="86"/>
      <c r="G1" s="86"/>
      <c r="H1" s="86"/>
    </row>
    <row r="2" spans="1:8" ht="15.95" customHeight="1">
      <c r="A2" s="62" t="s">
        <v>9</v>
      </c>
      <c r="B2" s="62" t="s">
        <v>12</v>
      </c>
      <c r="C2" s="62" t="s">
        <v>1477</v>
      </c>
      <c r="D2" s="62" t="s">
        <v>1478</v>
      </c>
      <c r="E2" s="62" t="s">
        <v>1479</v>
      </c>
      <c r="F2" s="62" t="s">
        <v>1480</v>
      </c>
      <c r="G2" s="63" t="s">
        <v>1481</v>
      </c>
      <c r="H2" s="4"/>
    </row>
    <row r="3" spans="1:8" ht="12" customHeight="1">
      <c r="A3" s="119" t="s">
        <v>0</v>
      </c>
      <c r="B3" s="120" t="s">
        <v>1</v>
      </c>
      <c r="C3" s="121">
        <v>5703.06</v>
      </c>
      <c r="D3" s="64">
        <v>1</v>
      </c>
      <c r="E3" s="65"/>
      <c r="F3" s="65"/>
      <c r="G3" s="66">
        <v>1</v>
      </c>
      <c r="H3" s="4"/>
    </row>
    <row r="4" spans="1:8" ht="12.95" customHeight="1">
      <c r="A4" s="119"/>
      <c r="B4" s="120"/>
      <c r="C4" s="121"/>
      <c r="D4" s="67">
        <v>4541.76</v>
      </c>
      <c r="E4" s="67">
        <v>580.65</v>
      </c>
      <c r="F4" s="67">
        <v>580.65</v>
      </c>
      <c r="G4" s="68">
        <v>5703.06</v>
      </c>
      <c r="H4" s="4"/>
    </row>
    <row r="5" spans="1:8" ht="12" customHeight="1">
      <c r="A5" s="119" t="s">
        <v>2</v>
      </c>
      <c r="B5" s="120" t="s">
        <v>3</v>
      </c>
      <c r="C5" s="121">
        <v>575401.35</v>
      </c>
      <c r="D5" s="64">
        <v>0.33329999999999999</v>
      </c>
      <c r="E5" s="64">
        <v>0.33329999999999999</v>
      </c>
      <c r="F5" s="64">
        <v>0.33340000000000003</v>
      </c>
      <c r="G5" s="66">
        <v>1</v>
      </c>
      <c r="H5" s="4"/>
    </row>
    <row r="6" spans="1:8" ht="12.95" customHeight="1">
      <c r="A6" s="119"/>
      <c r="B6" s="120"/>
      <c r="C6" s="121"/>
      <c r="D6" s="67">
        <v>191781.26</v>
      </c>
      <c r="E6" s="67">
        <v>191781.26</v>
      </c>
      <c r="F6" s="67">
        <v>191838.83</v>
      </c>
      <c r="G6" s="68">
        <v>575401.35</v>
      </c>
      <c r="H6" s="4"/>
    </row>
    <row r="7" spans="1:8" ht="12" customHeight="1">
      <c r="A7" s="119" t="s">
        <v>4</v>
      </c>
      <c r="B7" s="120" t="s">
        <v>5</v>
      </c>
      <c r="C7" s="121">
        <v>482188.91</v>
      </c>
      <c r="D7" s="64">
        <v>0.33329999999999999</v>
      </c>
      <c r="E7" s="64">
        <v>0.33329999999999999</v>
      </c>
      <c r="F7" s="64">
        <v>0.33340000000000003</v>
      </c>
      <c r="G7" s="66">
        <v>1</v>
      </c>
      <c r="H7" s="4"/>
    </row>
    <row r="8" spans="1:8" ht="12.95" customHeight="1">
      <c r="A8" s="119"/>
      <c r="B8" s="120"/>
      <c r="C8" s="121"/>
      <c r="D8" s="67">
        <v>160713.56</v>
      </c>
      <c r="E8" s="67">
        <v>160713.56</v>
      </c>
      <c r="F8" s="67">
        <v>160761.79</v>
      </c>
      <c r="G8" s="68">
        <v>482188.91</v>
      </c>
      <c r="H8" s="4"/>
    </row>
    <row r="9" spans="1:8" ht="12" customHeight="1">
      <c r="A9" s="119" t="s">
        <v>6</v>
      </c>
      <c r="B9" s="120" t="s">
        <v>7</v>
      </c>
      <c r="C9" s="121">
        <v>73145.279999999999</v>
      </c>
      <c r="D9" s="64">
        <v>0.33329999999999999</v>
      </c>
      <c r="E9" s="64">
        <v>0.33329999999999999</v>
      </c>
      <c r="F9" s="64">
        <v>0.33340000000000003</v>
      </c>
      <c r="G9" s="66">
        <v>1</v>
      </c>
      <c r="H9" s="4"/>
    </row>
    <row r="10" spans="1:8" ht="12.95" customHeight="1">
      <c r="A10" s="119"/>
      <c r="B10" s="120"/>
      <c r="C10" s="121"/>
      <c r="D10" s="67">
        <v>24379.32</v>
      </c>
      <c r="E10" s="67">
        <v>24379.32</v>
      </c>
      <c r="F10" s="67">
        <v>24386.639999999999</v>
      </c>
      <c r="G10" s="68">
        <v>73145.279999999999</v>
      </c>
      <c r="H10" s="4"/>
    </row>
    <row r="11" spans="1:8" ht="12" customHeight="1">
      <c r="A11" s="69"/>
      <c r="B11" s="70"/>
      <c r="C11" s="122">
        <v>1136438.6000000001</v>
      </c>
      <c r="D11" s="71">
        <v>381415.9</v>
      </c>
      <c r="E11" s="71">
        <v>377454.79</v>
      </c>
      <c r="F11" s="71">
        <v>377567.91</v>
      </c>
      <c r="G11" s="123">
        <v>1136438.6000000001</v>
      </c>
      <c r="H11" s="4"/>
    </row>
    <row r="12" spans="1:8" ht="12.95" customHeight="1">
      <c r="A12" s="72"/>
      <c r="B12" s="73"/>
      <c r="C12" s="122"/>
      <c r="D12" s="67">
        <v>381415.9</v>
      </c>
      <c r="E12" s="67">
        <v>758870.69</v>
      </c>
      <c r="F12" s="74">
        <v>1136438.6000000001</v>
      </c>
      <c r="G12" s="123"/>
      <c r="H12" s="4"/>
    </row>
  </sheetData>
  <mergeCells count="15">
    <mergeCell ref="C11:C12"/>
    <mergeCell ref="G11:G12"/>
    <mergeCell ref="A7:A8"/>
    <mergeCell ref="B7:B8"/>
    <mergeCell ref="C7:C8"/>
    <mergeCell ref="A9:A10"/>
    <mergeCell ref="B9:B10"/>
    <mergeCell ref="C9:C10"/>
    <mergeCell ref="A1:H1"/>
    <mergeCell ref="A3:A4"/>
    <mergeCell ref="B3:B4"/>
    <mergeCell ref="C3:C4"/>
    <mergeCell ref="A5:A6"/>
    <mergeCell ref="B5:B6"/>
    <mergeCell ref="C5:C6"/>
  </mergeCells>
  <pageMargins left="0.5" right="0.5" top="0.5" bottom="0.5" header="0" footer="0"/>
  <pageSetup paperSize="77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D25"/>
  <sheetViews>
    <sheetView workbookViewId="0">
      <selection activeCell="D25" sqref="D25"/>
    </sheetView>
  </sheetViews>
  <sheetFormatPr defaultRowHeight="15"/>
  <cols>
    <col min="1" max="1" width="9.28515625" customWidth="1"/>
    <col min="2" max="2" width="60.28515625" customWidth="1"/>
    <col min="3" max="3" width="8.28515625" customWidth="1"/>
    <col min="4" max="4" width="37.42578125" customWidth="1"/>
  </cols>
  <sheetData>
    <row r="1" spans="1:4" ht="150.94999999999999" customHeight="1">
      <c r="A1" s="86"/>
      <c r="B1" s="86"/>
      <c r="C1" s="86"/>
      <c r="D1" s="86"/>
    </row>
    <row r="2" spans="1:4" ht="12" customHeight="1">
      <c r="A2" s="4"/>
      <c r="B2" s="117" t="s">
        <v>1445</v>
      </c>
      <c r="C2" s="117"/>
      <c r="D2" s="117"/>
    </row>
    <row r="3" spans="1:4" ht="15" customHeight="1">
      <c r="A3" s="75" t="s">
        <v>1482</v>
      </c>
      <c r="B3" s="75" t="s">
        <v>12</v>
      </c>
      <c r="C3" s="75" t="s">
        <v>1448</v>
      </c>
      <c r="D3" s="4"/>
    </row>
    <row r="4" spans="1:4" ht="8.1" customHeight="1">
      <c r="A4" s="4"/>
      <c r="B4" s="117"/>
      <c r="C4" s="117"/>
      <c r="D4" s="4"/>
    </row>
    <row r="5" spans="1:4" ht="12.95" customHeight="1">
      <c r="A5" s="4"/>
      <c r="B5" s="76" t="s">
        <v>1483</v>
      </c>
      <c r="C5" s="4"/>
      <c r="D5" s="4"/>
    </row>
    <row r="6" spans="1:4" ht="12.95" customHeight="1">
      <c r="A6" s="77" t="s">
        <v>1484</v>
      </c>
      <c r="B6" s="78" t="s">
        <v>1485</v>
      </c>
      <c r="C6" s="79">
        <v>3.8</v>
      </c>
      <c r="D6" s="4"/>
    </row>
    <row r="7" spans="1:4" ht="12.95" customHeight="1">
      <c r="A7" s="77" t="s">
        <v>1486</v>
      </c>
      <c r="B7" s="78" t="s">
        <v>1487</v>
      </c>
      <c r="C7" s="79">
        <v>1.1100000000000001</v>
      </c>
      <c r="D7" s="4"/>
    </row>
    <row r="8" spans="1:4" ht="12.95" customHeight="1">
      <c r="A8" s="77" t="s">
        <v>1488</v>
      </c>
      <c r="B8" s="78" t="s">
        <v>1489</v>
      </c>
      <c r="C8" s="79">
        <v>0.32</v>
      </c>
      <c r="D8" s="4"/>
    </row>
    <row r="9" spans="1:4" ht="12.95" customHeight="1">
      <c r="A9" s="77" t="s">
        <v>1490</v>
      </c>
      <c r="B9" s="78" t="s">
        <v>1491</v>
      </c>
      <c r="C9" s="79">
        <v>0.53</v>
      </c>
      <c r="D9" s="4"/>
    </row>
    <row r="10" spans="1:4" ht="15" customHeight="1">
      <c r="A10" s="4"/>
      <c r="B10" s="80" t="s">
        <v>423</v>
      </c>
      <c r="C10" s="81">
        <v>5.7600000000000007</v>
      </c>
      <c r="D10" s="4"/>
    </row>
    <row r="11" spans="1:4" ht="15" customHeight="1">
      <c r="A11" s="4"/>
      <c r="B11" s="117" t="s">
        <v>1445</v>
      </c>
      <c r="C11" s="117"/>
      <c r="D11" s="4"/>
    </row>
    <row r="12" spans="1:4" ht="8.1" customHeight="1">
      <c r="A12" s="4"/>
      <c r="B12" s="117"/>
      <c r="C12" s="117"/>
      <c r="D12" s="4"/>
    </row>
    <row r="13" spans="1:4" ht="12.95" customHeight="1">
      <c r="A13" s="4"/>
      <c r="B13" s="76" t="s">
        <v>1492</v>
      </c>
      <c r="C13" s="4"/>
      <c r="D13" s="4"/>
    </row>
    <row r="14" spans="1:4" ht="12.95" customHeight="1">
      <c r="A14" s="77" t="s">
        <v>530</v>
      </c>
      <c r="B14" s="78" t="s">
        <v>1493</v>
      </c>
      <c r="C14" s="79">
        <v>7.3</v>
      </c>
      <c r="D14" s="4"/>
    </row>
    <row r="15" spans="1:4" ht="15" customHeight="1">
      <c r="A15" s="4"/>
      <c r="B15" s="80" t="s">
        <v>423</v>
      </c>
      <c r="C15" s="81">
        <v>7.3</v>
      </c>
      <c r="D15" s="4"/>
    </row>
    <row r="16" spans="1:4" ht="15" customHeight="1">
      <c r="A16" s="4"/>
      <c r="B16" s="117" t="s">
        <v>1445</v>
      </c>
      <c r="C16" s="117"/>
      <c r="D16" s="4"/>
    </row>
    <row r="17" spans="1:4" ht="8.1" customHeight="1">
      <c r="A17" s="4"/>
      <c r="B17" s="117"/>
      <c r="C17" s="117"/>
      <c r="D17" s="4"/>
    </row>
    <row r="18" spans="1:4" ht="12.95" customHeight="1">
      <c r="A18" s="82" t="s">
        <v>1494</v>
      </c>
      <c r="B18" s="76" t="s">
        <v>1495</v>
      </c>
      <c r="C18" s="4"/>
      <c r="D18" s="4"/>
    </row>
    <row r="19" spans="1:4" ht="12.95" customHeight="1">
      <c r="A19" s="77"/>
      <c r="B19" s="78" t="s">
        <v>1496</v>
      </c>
      <c r="C19" s="79">
        <v>0.65</v>
      </c>
      <c r="D19" s="4"/>
    </row>
    <row r="20" spans="1:4" ht="12.95" customHeight="1">
      <c r="A20" s="77"/>
      <c r="B20" s="78" t="s">
        <v>1497</v>
      </c>
      <c r="C20" s="79">
        <v>3</v>
      </c>
      <c r="D20" s="4"/>
    </row>
    <row r="21" spans="1:4" ht="12.95" customHeight="1">
      <c r="A21" s="77"/>
      <c r="B21" s="78" t="s">
        <v>1498</v>
      </c>
      <c r="C21" s="79">
        <v>2.5</v>
      </c>
      <c r="D21" s="4"/>
    </row>
    <row r="22" spans="1:4" ht="15" customHeight="1">
      <c r="A22" s="4"/>
      <c r="B22" s="80" t="s">
        <v>423</v>
      </c>
      <c r="C22" s="81">
        <v>6.15</v>
      </c>
      <c r="D22" s="4"/>
    </row>
    <row r="23" spans="1:4" ht="15" customHeight="1">
      <c r="A23" s="4"/>
      <c r="B23" s="117" t="s">
        <v>1445</v>
      </c>
      <c r="C23" s="117"/>
      <c r="D23" s="4"/>
    </row>
    <row r="24" spans="1:4" ht="26.1" customHeight="1">
      <c r="A24" s="4"/>
      <c r="B24" s="124" t="s">
        <v>1499</v>
      </c>
      <c r="C24" s="124"/>
      <c r="D24" s="4"/>
    </row>
    <row r="25" spans="1:4" ht="44.1" customHeight="1">
      <c r="A25" s="4"/>
      <c r="B25" s="86"/>
      <c r="C25" s="86"/>
      <c r="D25" s="4"/>
    </row>
  </sheetData>
  <mergeCells count="10">
    <mergeCell ref="B16:C16"/>
    <mergeCell ref="B17:C17"/>
    <mergeCell ref="B23:C23"/>
    <mergeCell ref="B24:C24"/>
    <mergeCell ref="B25:C25"/>
    <mergeCell ref="A1:D1"/>
    <mergeCell ref="B2:D2"/>
    <mergeCell ref="B4:C4"/>
    <mergeCell ref="B11:C11"/>
    <mergeCell ref="B12:C12"/>
  </mergeCells>
  <pageMargins left="0.5" right="0.5" top="0.5" bottom="0.5" header="0" footer="0"/>
  <pageSetup paperSize="9" scale="8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11</vt:i4>
      </vt:variant>
    </vt:vector>
  </HeadingPairs>
  <TitlesOfParts>
    <vt:vector size="21" baseType="lpstr">
      <vt:lpstr>RESUMO</vt:lpstr>
      <vt:lpstr>PLANILHA ORCAMENTARIA</vt:lpstr>
      <vt:lpstr>MEMORIA DE CALCULO</vt:lpstr>
      <vt:lpstr>COMPOSICOES</vt:lpstr>
      <vt:lpstr>COMPOSICOES AUXILIARES</vt:lpstr>
      <vt:lpstr>CURVA ABC SERVICOS</vt:lpstr>
      <vt:lpstr>CURVA ABC INSUMOS</vt:lpstr>
      <vt:lpstr>CRONOGRAMA</vt:lpstr>
      <vt:lpstr>BDI</vt:lpstr>
      <vt:lpstr>ENCARGOS SOCIAIS</vt:lpstr>
      <vt:lpstr>JR_PAGE_ANCHOR_0_1</vt:lpstr>
      <vt:lpstr>JR_PAGE_ANCHOR_1_1</vt:lpstr>
      <vt:lpstr>JR_PAGE_ANCHOR_2_1</vt:lpstr>
      <vt:lpstr>JR_PAGE_ANCHOR_3_1</vt:lpstr>
      <vt:lpstr>JR_PAGE_ANCHOR_4_1</vt:lpstr>
      <vt:lpstr>JR_PAGE_ANCHOR_5_1</vt:lpstr>
      <vt:lpstr>JR_PAGE_ANCHOR_6_1</vt:lpstr>
      <vt:lpstr>JR_PAGE_ANCHOR_7_1</vt:lpstr>
      <vt:lpstr>JR_PAGE_ANCHOR_8_1</vt:lpstr>
      <vt:lpstr>JR_PAGE_ANCHOR_9_1</vt:lpstr>
      <vt:lpstr>VALOR_TOTAL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2025-03-22T20:02:42Z</dcterms:modified>
</cp:coreProperties>
</file>