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.shortcut-targets-by-id\1-Psq7_ALcqCp4CTRf6rFDXU_qoyegTq8\SLM\LICITAÇÕES_2024\P R E G Ã O  - E L E T R Ô N I C O\20 - P.E. 02.2024 - ENXOVAL\DOCS INICIAIS\"/>
    </mc:Choice>
  </mc:AlternateContent>
  <xr:revisionPtr revIDLastSave="0" documentId="8_{09ED7C17-CCAD-4280-AF2A-26CC289443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édia Geral" sheetId="1" r:id="rId1"/>
    <sheet name="Média P. Empresas" sheetId="2" r:id="rId2"/>
    <sheet name="Planilha TR" sheetId="3" r:id="rId3"/>
  </sheets>
  <definedNames>
    <definedName name="_xlnm._FilterDatabase" localSheetId="0" hidden="1">'Média Geral'!$A$1:$N$14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27" i="2"/>
  <c r="H28" i="2"/>
  <c r="H30" i="2"/>
  <c r="H31" i="2"/>
  <c r="H23" i="2"/>
  <c r="H33" i="2" s="1"/>
  <c r="J4" i="2" l="1"/>
  <c r="J5" i="2"/>
  <c r="J6" i="2"/>
  <c r="J7" i="2"/>
  <c r="J8" i="2"/>
  <c r="J9" i="2"/>
  <c r="J10" i="2"/>
  <c r="J11" i="2"/>
  <c r="J12" i="2"/>
  <c r="J3" i="2"/>
  <c r="I4" i="2"/>
  <c r="I5" i="2"/>
  <c r="I6" i="2"/>
  <c r="I7" i="2"/>
  <c r="I8" i="2"/>
  <c r="I9" i="2"/>
  <c r="I10" i="2"/>
  <c r="I11" i="2"/>
  <c r="I12" i="2"/>
  <c r="I3" i="2"/>
  <c r="G24" i="2"/>
  <c r="G25" i="2"/>
  <c r="G26" i="2"/>
  <c r="G27" i="2"/>
  <c r="G28" i="2"/>
  <c r="G29" i="2"/>
  <c r="G30" i="2"/>
  <c r="G31" i="2"/>
  <c r="G32" i="2"/>
  <c r="G23" i="2"/>
  <c r="F24" i="2"/>
  <c r="F25" i="2"/>
  <c r="F26" i="2"/>
  <c r="F27" i="2"/>
  <c r="F28" i="2"/>
  <c r="F29" i="2"/>
  <c r="F30" i="2"/>
  <c r="F31" i="2"/>
  <c r="F32" i="2"/>
  <c r="F23" i="2"/>
  <c r="E24" i="2"/>
  <c r="E25" i="2"/>
  <c r="E26" i="2"/>
  <c r="E27" i="2"/>
  <c r="E28" i="2"/>
  <c r="E29" i="2"/>
  <c r="E30" i="2"/>
  <c r="E31" i="2"/>
  <c r="E32" i="2"/>
  <c r="E23" i="2"/>
  <c r="E3" i="3"/>
  <c r="F3" i="3" s="1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2" i="3"/>
  <c r="F2" i="3" s="1"/>
  <c r="N4" i="1"/>
  <c r="N5" i="1"/>
  <c r="N6" i="1"/>
  <c r="N7" i="1"/>
  <c r="N8" i="1"/>
  <c r="N9" i="1"/>
  <c r="N10" i="1"/>
  <c r="N11" i="1"/>
  <c r="N12" i="1"/>
  <c r="N3" i="1"/>
  <c r="F33" i="2" l="1"/>
  <c r="E33" i="2"/>
  <c r="G33" i="2"/>
  <c r="F12" i="3"/>
  <c r="N14" i="1" l="1"/>
  <c r="I13" i="1" l="1"/>
  <c r="J4" i="1"/>
  <c r="J5" i="1"/>
  <c r="J6" i="1"/>
  <c r="J7" i="1"/>
  <c r="J8" i="1"/>
  <c r="J9" i="1"/>
  <c r="J10" i="1"/>
  <c r="J11" i="1"/>
  <c r="J12" i="1"/>
  <c r="J3" i="1"/>
  <c r="I4" i="1" l="1"/>
  <c r="I5" i="1"/>
  <c r="I6" i="1"/>
  <c r="I7" i="1"/>
  <c r="I8" i="1"/>
  <c r="I9" i="1"/>
  <c r="I10" i="1"/>
  <c r="I11" i="1"/>
  <c r="I12" i="1"/>
  <c r="I3" i="1"/>
  <c r="L12" i="1" l="1"/>
  <c r="K12" i="1"/>
  <c r="L10" i="1"/>
  <c r="K10" i="1"/>
  <c r="L8" i="1"/>
  <c r="K8" i="1"/>
  <c r="L6" i="1"/>
  <c r="K6" i="1"/>
  <c r="L4" i="1"/>
  <c r="K4" i="1"/>
  <c r="L3" i="1"/>
  <c r="K3" i="1"/>
  <c r="L11" i="1"/>
  <c r="K11" i="1"/>
  <c r="L9" i="1"/>
  <c r="K9" i="1"/>
  <c r="L7" i="1"/>
  <c r="K7" i="1"/>
  <c r="L5" i="1"/>
  <c r="K5" i="1"/>
</calcChain>
</file>

<file path=xl/sharedStrings.xml><?xml version="1.0" encoding="utf-8"?>
<sst xmlns="http://schemas.openxmlformats.org/spreadsheetml/2006/main" count="128" uniqueCount="51">
  <si>
    <t>ITEM</t>
  </si>
  <si>
    <t>ESPECIFICAÇÃO DO PRODUTO</t>
  </si>
  <si>
    <t>UND</t>
  </si>
  <si>
    <t>QUANT</t>
  </si>
  <si>
    <t>V. UNIT.</t>
  </si>
  <si>
    <t>V.TOTAL</t>
  </si>
  <si>
    <t>Pesquisa com empresas</t>
  </si>
  <si>
    <t>Média P.</t>
  </si>
  <si>
    <t>QTD de Preços</t>
  </si>
  <si>
    <t xml:space="preserve">Média Ponderada </t>
  </si>
  <si>
    <t>V. Unit. Médio</t>
  </si>
  <si>
    <t>Total de Pesquisas</t>
  </si>
  <si>
    <t>Banco de Preço</t>
  </si>
  <si>
    <t>TOTAL GERAL</t>
  </si>
  <si>
    <t>Compras Gov</t>
  </si>
  <si>
    <t>Obs: 1</t>
  </si>
  <si>
    <t>Obs: 2</t>
  </si>
  <si>
    <t>Obs: 3</t>
  </si>
  <si>
    <t>Obs: 4</t>
  </si>
  <si>
    <t>PCT C/ 05 UNID</t>
  </si>
  <si>
    <t>SV BARBOSA</t>
  </si>
  <si>
    <t>Média Aritimetica</t>
  </si>
  <si>
    <t>Obs: 6</t>
  </si>
  <si>
    <t>Obs: 5</t>
  </si>
  <si>
    <r>
      <rPr>
        <b/>
        <sz val="10"/>
        <color theme="1"/>
        <rFont val="Cambria"/>
        <family val="1"/>
      </rPr>
      <t>BANHEIRA PLÁSTICA 20 LITROS</t>
    </r>
    <r>
      <rPr>
        <sz val="10"/>
        <color theme="1"/>
        <rFont val="Cambria"/>
        <family val="1"/>
      </rPr>
      <t xml:space="preserve">, formato anatômico, dimensões 40 x 74 x 24 cm., assento de apoio, porta sabonete, válvula de drenagem, bpa free. - de uso infantil, modelo: rígida, drenável, material: plástico, tipo encosto: encosto para, costas fixo, adicional 1: c, saboneteira cor c. capacidade máxima: até 25 kg. </t>
    </r>
    <r>
      <rPr>
        <b/>
        <sz val="10"/>
        <color theme="1"/>
        <rFont val="Cambria"/>
        <family val="1"/>
      </rPr>
      <t>CATMAT: 467566</t>
    </r>
  </si>
  <si>
    <r>
      <t xml:space="preserve">Para fins de obtenção do preço estimativo foi publicado no </t>
    </r>
    <r>
      <rPr>
        <b/>
        <sz val="10"/>
        <color theme="1"/>
        <rFont val="Cambria"/>
        <family val="1"/>
      </rPr>
      <t xml:space="preserve">DIÁRIO OFICIAL AMUPE, </t>
    </r>
    <r>
      <rPr>
        <sz val="10"/>
        <color theme="1"/>
        <rFont val="Cambria"/>
        <family val="1"/>
      </rPr>
      <t>e solicitando cotação de preço para o objeto em tela;</t>
    </r>
  </si>
  <si>
    <r>
      <t xml:space="preserve">Para fins de obtenção do valor estimado, utilizamos neste processo a média </t>
    </r>
    <r>
      <rPr>
        <b/>
        <sz val="10"/>
        <color theme="1"/>
        <rFont val="Cambria"/>
        <family val="1"/>
      </rPr>
      <t xml:space="preserve">PONDERADA , </t>
    </r>
    <r>
      <rPr>
        <sz val="10"/>
        <color theme="1"/>
        <rFont val="Cambria"/>
        <family val="1"/>
      </rPr>
      <t>cuja formula encontra-se indicada na página nº19, da postila do módulo II do Curso Licitação de Medicamentos e Material Médico-Hospitalar, cópia anexa;</t>
    </r>
  </si>
  <si>
    <t>No presente caso, utilizando-se das ferramentas acima indicadas, o orçamento estimativo em tela foi eleborado com base nos incisos I e II, do § 1º, do Art.23 da Lei 14.133/2021.</t>
  </si>
  <si>
    <t>MAURO JERÔNIMO TELES DA SILVA</t>
  </si>
  <si>
    <t>Servidor da Secretaria de Finanças, Planejamento, Gestão e Tecnologia</t>
  </si>
  <si>
    <t>Mat. 987940</t>
  </si>
  <si>
    <t>Para fins de obtenção do preço estimativo realizamos pesquisas nas ferramentas "Banco de Preços"(Disponível em:https://www.bancodeprecos.com.br), e na ferramenta de pesquisa disponibilizada pelo Sistema "Compras.gov.br(www.comprasnet.gov.br/loginportalUASG.asp), para fins de composição do orçamento estimativo;</t>
  </si>
  <si>
    <t>MALHARIA DIGITAL</t>
  </si>
  <si>
    <t>CONTA FÁCIL</t>
  </si>
  <si>
    <t xml:space="preserve"> </t>
  </si>
  <si>
    <t>TOTAL</t>
  </si>
  <si>
    <t>PAULA CRISTINA</t>
  </si>
  <si>
    <t>Nos itens 03 e 06, da planilha acima os produtos solicitado não foram encontrados na ferramenta "www.comprasnet.gov.br/loginportalUASG.asp".</t>
  </si>
  <si>
    <t>Obs: 7</t>
  </si>
  <si>
    <r>
      <t xml:space="preserve">Na planilha </t>
    </r>
    <r>
      <rPr>
        <b/>
        <sz val="10"/>
        <color theme="1"/>
        <rFont val="Cambria"/>
        <family val="1"/>
      </rPr>
      <t>Média P. Empresa</t>
    </r>
    <r>
      <rPr>
        <sz val="10"/>
        <color theme="1"/>
        <rFont val="Cambria"/>
        <family val="1"/>
      </rPr>
      <t xml:space="preserve">, os itens </t>
    </r>
    <r>
      <rPr>
        <b/>
        <sz val="10"/>
        <color theme="1"/>
        <rFont val="Cambria"/>
        <family val="1"/>
      </rPr>
      <t xml:space="preserve">03; 04; 07 e 10, </t>
    </r>
    <r>
      <rPr>
        <sz val="10"/>
        <color theme="1"/>
        <rFont val="Cambria"/>
        <family val="1"/>
      </rPr>
      <t xml:space="preserve">do Fornecedor </t>
    </r>
    <r>
      <rPr>
        <b/>
        <sz val="10"/>
        <color theme="1"/>
        <rFont val="Cambria"/>
        <family val="1"/>
      </rPr>
      <t xml:space="preserve">"Paula Cristina", </t>
    </r>
    <r>
      <rPr>
        <sz val="10"/>
        <color theme="1"/>
        <rFont val="Cambria"/>
        <family val="1"/>
      </rPr>
      <t xml:space="preserve"> não foram processados devido os preços estarem em desacordo com outros fornecedores e  ferramentas Governamentais (https://www.bancodeprecos.com.br e www.comprasnet.gov.br/loginportalUASG.asp).</t>
    </r>
  </si>
  <si>
    <t>São Lourenço da Mata, 30 de Julho de 2024.</t>
  </si>
  <si>
    <t>Enviamos proposta por e-mail para 04(quatro) empresas relacionadas aos itens (Materiais diversos conforme Planilha em tela) e obtivemos 04 (quatro) proposta por e-mail, para composição do valor estimativo;</t>
  </si>
  <si>
    <r>
      <rPr>
        <b/>
        <sz val="10"/>
        <color theme="1"/>
        <rFont val="Cambria"/>
        <family val="1"/>
      </rPr>
      <t>FRALDAS DE TECIDOS</t>
    </r>
    <r>
      <rPr>
        <sz val="10"/>
        <color theme="1"/>
        <rFont val="Cambria"/>
        <family val="1"/>
      </rPr>
      <t xml:space="preserve"> 100% algodão, tecido extra absorvente especial tamanho 70x70 cm. brancas pacote com 5 unidades. - fralda reutilizável, material: 100% algodão, densidade mínima: 30 fios, cm2, tamanho: 70 cm x 70 cm, cor: branca, características adicionais: resistente à lavagem industrial. </t>
    </r>
    <r>
      <rPr>
        <b/>
        <sz val="10"/>
        <color theme="1"/>
        <rFont val="Cambria"/>
        <family val="1"/>
      </rPr>
      <t>CATMAT: 241305</t>
    </r>
  </si>
  <si>
    <r>
      <rPr>
        <b/>
        <sz val="10"/>
        <color theme="1"/>
        <rFont val="Cambria"/>
        <family val="1"/>
      </rPr>
      <t>MANTA CRETONE</t>
    </r>
    <r>
      <rPr>
        <sz val="10"/>
        <color theme="1"/>
        <rFont val="Cambria"/>
        <family val="1"/>
      </rPr>
      <t xml:space="preserve"> 100% algodão, medidas mínimas 0,87x0,62cm, cor neutra (branca, verde). - material: cretone 100% algodão, medidas mínimas (c x l): 0,87 x 0,62 m, cor: branco, tipo fixação:traçado. </t>
    </r>
    <r>
      <rPr>
        <b/>
        <sz val="10"/>
        <color theme="1"/>
        <rFont val="Cambria"/>
        <family val="1"/>
      </rPr>
      <t>CATMAT:459607</t>
    </r>
  </si>
  <si>
    <r>
      <rPr>
        <b/>
        <sz val="10"/>
        <color theme="1"/>
        <rFont val="Cambria"/>
        <family val="1"/>
      </rPr>
      <t>MACACÃO EM MALHA</t>
    </r>
    <r>
      <rPr>
        <sz val="10"/>
        <color theme="1"/>
        <rFont val="Cambria"/>
        <family val="1"/>
      </rPr>
      <t xml:space="preserve"> 100% tam. rn, curto com manga, gola redonda, cores neutras, (branco, verde) - roupa intima infantil, roupa intima infantil: </t>
    </r>
    <r>
      <rPr>
        <b/>
        <sz val="10"/>
        <color theme="1"/>
        <rFont val="Cambria"/>
        <family val="1"/>
      </rPr>
      <t>CATMAT: 55778</t>
    </r>
  </si>
  <si>
    <r>
      <rPr>
        <b/>
        <sz val="10"/>
        <color theme="1"/>
        <rFont val="Cambria"/>
        <family val="1"/>
      </rPr>
      <t xml:space="preserve">CONJUNTO PAGÃO EM MALHA </t>
    </r>
    <r>
      <rPr>
        <sz val="10"/>
        <color theme="1"/>
        <rFont val="Cambria"/>
        <family val="1"/>
      </rPr>
      <t xml:space="preserve">100% com 5 peças: camiseta regata aberta, casaco manga comprida, calça comprida, par de luvas e sapatos. Cores neutras (branco, verde). camiseta, tipo: infantil, tipo manga comprida, tipo gola redonda, tamanho: 4, características adicionais: tipo pagão, sem botão é aberta na frente, material: malha algodão. </t>
    </r>
    <r>
      <rPr>
        <b/>
        <sz val="10"/>
        <color theme="1"/>
        <rFont val="Cambria"/>
        <family val="1"/>
      </rPr>
      <t>CATMAT: 348995</t>
    </r>
  </si>
  <si>
    <r>
      <rPr>
        <b/>
        <sz val="10"/>
        <color theme="1"/>
        <rFont val="Cambria"/>
        <family val="1"/>
      </rPr>
      <t>LENÇO UMEDECIDO DESCARTÁVEL</t>
    </r>
    <r>
      <rPr>
        <sz val="10"/>
        <color theme="1"/>
        <rFont val="Cambria"/>
        <family val="1"/>
      </rPr>
      <t xml:space="preserve">. Hipoalergênicos sem álcool. aloe vera, pote tira fácil com 70 unidades. lenço descartável, material: comprimento: 20cm, largura: 11 cm, cor: branca, quantidade folhas: 2, tipo folha: solta, aplicação: limpeza, higiene, apresentação: dupla, umedecido, características adicionais: ph balanceado, aroma suave, sache, tira fácil; </t>
    </r>
    <r>
      <rPr>
        <b/>
        <sz val="10"/>
        <color theme="1"/>
        <rFont val="Cambria"/>
        <family val="1"/>
      </rPr>
      <t>CATMAT: 378441</t>
    </r>
  </si>
  <si>
    <r>
      <rPr>
        <b/>
        <sz val="10"/>
        <color theme="1"/>
        <rFont val="Cambria"/>
        <family val="1"/>
      </rPr>
      <t>POMADA PARA ASSADURA</t>
    </r>
    <r>
      <rPr>
        <sz val="10"/>
        <color theme="1"/>
        <rFont val="Cambria"/>
        <family val="1"/>
      </rPr>
      <t xml:space="preserve">, palmitato de retinol 10000ui/g+, colecalciferol 400 ui/g+oxido de zinco 100 mg / g , bisnaga 45g. etanol, composição: associada com colecalciferol e óxido de zinco, concentração: 1.000 ui,g + 400 ui,g + 100 mg, g, forma farmacêutica: pomada  </t>
    </r>
    <r>
      <rPr>
        <b/>
        <sz val="10"/>
        <color theme="1"/>
        <rFont val="Cambria"/>
        <family val="1"/>
      </rPr>
      <t>CATMAT: 465011</t>
    </r>
  </si>
  <si>
    <r>
      <rPr>
        <b/>
        <sz val="10"/>
        <color theme="1"/>
        <rFont val="Cambria"/>
        <family val="1"/>
      </rPr>
      <t>SABONETE LÍQUIDO</t>
    </r>
    <r>
      <rPr>
        <sz val="10"/>
        <color theme="1"/>
        <rFont val="Cambria"/>
        <family val="1"/>
      </rPr>
      <t xml:space="preserve"> GLICERINADO SEM LÁGRIMA, SEM CORANTES, dermatologicamente testado, frasco com 210 ml. sabonete líquido, aspecto físico: cremoso, acidez: ph neutro, aplicação: banho de neonatos, características adicionais: glicerina, incolor, composição: fórmula balanceada. </t>
    </r>
    <r>
      <rPr>
        <b/>
        <sz val="10"/>
        <color theme="1"/>
        <rFont val="Cambria"/>
        <family val="1"/>
      </rPr>
      <t>CATMAT: 406603</t>
    </r>
  </si>
  <si>
    <r>
      <rPr>
        <b/>
        <sz val="10"/>
        <color theme="1"/>
        <rFont val="Cambria"/>
        <family val="1"/>
      </rPr>
      <t>MEIA</t>
    </r>
    <r>
      <rPr>
        <sz val="10"/>
        <color theme="1"/>
        <rFont val="Cambria"/>
        <family val="1"/>
      </rPr>
      <t xml:space="preserve"> TAM. RN ALGODÃO, poliamida e elastano cores neutras (branco, verde) meia vestuário, material: algodão, poliamida e elastano, tipo: social, cor: variada, tamanho: sob medida. (par). </t>
    </r>
    <r>
      <rPr>
        <b/>
        <sz val="10"/>
        <color theme="1"/>
        <rFont val="Cambria"/>
        <family val="1"/>
      </rPr>
      <t>CATMAT: 463850</t>
    </r>
  </si>
  <si>
    <r>
      <rPr>
        <b/>
        <sz val="10"/>
        <color theme="1"/>
        <rFont val="Cambria"/>
        <family val="1"/>
      </rPr>
      <t>FRALDA DESCARTÁVEL</t>
    </r>
    <r>
      <rPr>
        <sz val="10"/>
        <color theme="1"/>
        <rFont val="Cambria"/>
        <family val="1"/>
      </rPr>
      <t xml:space="preserve"> Extra absorvente com barreiras impermeáveis, formato anatômico " inteirinho" indicador de umidade, aloe vera, fita gruda e desgruda, pacote com 10 unidades. Fralda descartável, tipo: hipoalergênico, tipo formato: anatômico, tamanho: pequeno, peso usuário: até 5 kg, características adicionais: flocos de gel, abas antivazamento, faixa ajustável, tipo adesivo fixação: fitas adesivas multi ajustáveis, reutilizáveis, tipo usuario: infantil, uso: algodão não desfaça quando molhado: </t>
    </r>
    <r>
      <rPr>
        <b/>
        <sz val="10"/>
        <color theme="1"/>
        <rFont val="Cambria"/>
        <family val="1"/>
      </rPr>
      <t>CATMAT: 358087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</si>
</sst>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sz val="11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11"/>
      <color rgb="FF000000"/>
      <name val="Calibri"/>
      <family val="2"/>
      <charset val="1"/>
    </font>
    <font>
      <sz val="10"/>
      <name val="Cambria"/>
      <family val="1"/>
    </font>
    <font>
      <sz val="10"/>
      <color theme="1"/>
      <name val="Calibri"/>
      <family val="2"/>
      <scheme val="minor"/>
    </font>
    <font>
      <sz val="10"/>
      <color rgb="FF000000"/>
      <name val="Cambria"/>
      <family val="1"/>
    </font>
    <font>
      <sz val="10"/>
      <color theme="1"/>
      <name val="Arial"/>
      <family val="2"/>
    </font>
    <font>
      <b/>
      <sz val="12"/>
      <color theme="1"/>
      <name val="Cambria"/>
      <family val="1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Arial"/>
      <family val="2"/>
      <charset val="1"/>
    </font>
    <font>
      <b/>
      <sz val="9"/>
      <color theme="1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44" fontId="2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1" fillId="2" borderId="1" xfId="1" applyFont="1" applyFill="1" applyBorder="1" applyAlignment="1">
      <alignment horizontal="center" vertical="center" wrapText="1"/>
    </xf>
    <xf numFmtId="44" fontId="2" fillId="0" borderId="0" xfId="1" applyFont="1"/>
    <xf numFmtId="0" fontId="0" fillId="0" borderId="0" xfId="0" applyAlignment="1">
      <alignment horizontal="center" vertical="center"/>
    </xf>
    <xf numFmtId="44" fontId="0" fillId="0" borderId="0" xfId="1" applyFont="1"/>
    <xf numFmtId="44" fontId="3" fillId="4" borderId="1" xfId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0" xfId="1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4" fontId="1" fillId="3" borderId="1" xfId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center" vertical="center"/>
    </xf>
    <xf numFmtId="44" fontId="8" fillId="5" borderId="1" xfId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 wrapText="1"/>
    </xf>
    <xf numFmtId="44" fontId="0" fillId="0" borderId="0" xfId="0" applyNumberFormat="1"/>
    <xf numFmtId="3" fontId="2" fillId="0" borderId="1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44" fontId="10" fillId="5" borderId="1" xfId="1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vertical="center"/>
    </xf>
    <xf numFmtId="44" fontId="2" fillId="5" borderId="1" xfId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7" fillId="5" borderId="0" xfId="0" applyFont="1" applyFill="1" applyAlignment="1">
      <alignment vertical="center" wrapText="1"/>
    </xf>
    <xf numFmtId="0" fontId="0" fillId="5" borderId="0" xfId="0" applyFill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44" fontId="18" fillId="2" borderId="1" xfId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19" fillId="0" borderId="1" xfId="1" applyFont="1" applyBorder="1" applyAlignment="1">
      <alignment horizontal="center" vertical="center"/>
    </xf>
    <xf numFmtId="44" fontId="10" fillId="6" borderId="1" xfId="1" applyFont="1" applyFill="1" applyBorder="1" applyAlignment="1">
      <alignment horizontal="center" vertical="center" wrapText="1"/>
    </xf>
    <xf numFmtId="44" fontId="9" fillId="6" borderId="1" xfId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44" fontId="20" fillId="7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2" borderId="2" xfId="1" applyFont="1" applyFill="1" applyBorder="1" applyAlignment="1">
      <alignment horizontal="center" vertical="center" wrapText="1"/>
    </xf>
    <xf numFmtId="44" fontId="1" fillId="2" borderId="4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top" wrapText="1"/>
    </xf>
    <xf numFmtId="44" fontId="1" fillId="2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zoomScaleNormal="100" workbookViewId="0">
      <pane ySplit="2" topLeftCell="A3" activePane="bottomLeft" state="frozen"/>
      <selection pane="bottomLeft" activeCell="B18" sqref="B18:N18"/>
    </sheetView>
  </sheetViews>
  <sheetFormatPr defaultRowHeight="14.4" x14ac:dyDescent="0.3"/>
  <cols>
    <col min="1" max="1" width="7" style="10" customWidth="1"/>
    <col min="2" max="2" width="38.88671875" style="1" customWidth="1"/>
    <col min="3" max="3" width="11.109375" style="1" customWidth="1"/>
    <col min="4" max="4" width="6.6640625" style="1" customWidth="1"/>
    <col min="5" max="5" width="10.44140625" style="1" customWidth="1"/>
    <col min="6" max="6" width="7.6640625" style="1" customWidth="1"/>
    <col min="7" max="7" width="10.44140625" style="5" customWidth="1"/>
    <col min="8" max="8" width="7.6640625" style="1" customWidth="1"/>
    <col min="9" max="9" width="11" style="5" customWidth="1"/>
    <col min="10" max="10" width="7.6640625" style="1" customWidth="1"/>
    <col min="11" max="11" width="11.6640625" style="5" customWidth="1"/>
    <col min="12" max="12" width="11.33203125" style="5" customWidth="1"/>
    <col min="13" max="13" width="10.33203125" style="2" customWidth="1"/>
    <col min="14" max="14" width="15.33203125" style="2" customWidth="1"/>
    <col min="16" max="16" width="15.88671875" bestFit="1" customWidth="1"/>
  </cols>
  <sheetData>
    <row r="1" spans="1:16" ht="27.75" customHeight="1" x14ac:dyDescent="0.3">
      <c r="A1" s="73" t="s">
        <v>0</v>
      </c>
      <c r="B1" s="73" t="s">
        <v>1</v>
      </c>
      <c r="C1" s="73" t="s">
        <v>2</v>
      </c>
      <c r="D1" s="73" t="s">
        <v>3</v>
      </c>
      <c r="E1" s="66" t="s">
        <v>12</v>
      </c>
      <c r="F1" s="66"/>
      <c r="G1" s="66" t="s">
        <v>14</v>
      </c>
      <c r="H1" s="66"/>
      <c r="I1" s="72" t="s">
        <v>6</v>
      </c>
      <c r="J1" s="72"/>
      <c r="K1" s="70" t="s">
        <v>9</v>
      </c>
      <c r="L1" s="67" t="s">
        <v>21</v>
      </c>
      <c r="M1" s="70" t="s">
        <v>4</v>
      </c>
      <c r="N1" s="70" t="s">
        <v>5</v>
      </c>
    </row>
    <row r="2" spans="1:16" ht="26.4" x14ac:dyDescent="0.3">
      <c r="A2" s="73"/>
      <c r="B2" s="73"/>
      <c r="C2" s="73"/>
      <c r="D2" s="73"/>
      <c r="E2" s="3" t="s">
        <v>7</v>
      </c>
      <c r="F2" s="3" t="s">
        <v>8</v>
      </c>
      <c r="G2" s="4" t="s">
        <v>7</v>
      </c>
      <c r="H2" s="3" t="s">
        <v>8</v>
      </c>
      <c r="I2" s="4" t="s">
        <v>7</v>
      </c>
      <c r="J2" s="3" t="s">
        <v>8</v>
      </c>
      <c r="K2" s="70"/>
      <c r="L2" s="68"/>
      <c r="M2" s="70"/>
      <c r="N2" s="70"/>
    </row>
    <row r="3" spans="1:16" ht="105.6" x14ac:dyDescent="0.3">
      <c r="A3" s="22">
        <v>1</v>
      </c>
      <c r="B3" s="31" t="s">
        <v>24</v>
      </c>
      <c r="C3" s="22" t="s">
        <v>2</v>
      </c>
      <c r="D3" s="44">
        <v>1600</v>
      </c>
      <c r="E3" s="39">
        <v>35.909999999999997</v>
      </c>
      <c r="F3" s="34">
        <v>3</v>
      </c>
      <c r="G3" s="38">
        <v>30</v>
      </c>
      <c r="H3" s="34">
        <v>12</v>
      </c>
      <c r="I3" s="38">
        <f>'Média P. Empresas'!I3</f>
        <v>35.159999999999997</v>
      </c>
      <c r="J3" s="34">
        <f>'Média P. Empresas'!J3</f>
        <v>4</v>
      </c>
      <c r="K3" s="50">
        <f>(((E3*F3)+G3*H3)+I3*J3)/(F3+H3+J3)</f>
        <v>32.019473684210524</v>
      </c>
      <c r="L3" s="37">
        <f>AVERAGE(E3,G3,I3)</f>
        <v>33.69</v>
      </c>
      <c r="M3" s="38">
        <v>32.020000000000003</v>
      </c>
      <c r="N3" s="38">
        <f>D3*M3</f>
        <v>51232.000000000007</v>
      </c>
    </row>
    <row r="4" spans="1:16" ht="90.75" customHeight="1" x14ac:dyDescent="0.3">
      <c r="A4" s="22">
        <v>2</v>
      </c>
      <c r="B4" s="31" t="s">
        <v>42</v>
      </c>
      <c r="C4" s="41" t="s">
        <v>19</v>
      </c>
      <c r="D4" s="45">
        <v>1600</v>
      </c>
      <c r="E4" s="39">
        <v>24.63</v>
      </c>
      <c r="F4" s="34">
        <v>5</v>
      </c>
      <c r="G4" s="38">
        <v>24.34</v>
      </c>
      <c r="H4" s="34">
        <v>7</v>
      </c>
      <c r="I4" s="38">
        <f>'Média P. Empresas'!I4</f>
        <v>20.064999999999998</v>
      </c>
      <c r="J4" s="34">
        <f>'Média P. Empresas'!J4</f>
        <v>4</v>
      </c>
      <c r="K4" s="50">
        <f t="shared" ref="K4:K12" si="0">(((E4*F4)+G4*H4)+I4*J4)/(F4+H4+J4)</f>
        <v>23.361874999999998</v>
      </c>
      <c r="L4" s="37">
        <f t="shared" ref="L4:L12" si="1">AVERAGE(E4,G4,I4)</f>
        <v>23.011666666666667</v>
      </c>
      <c r="M4" s="38">
        <v>23.36</v>
      </c>
      <c r="N4" s="38">
        <f t="shared" ref="N4:N12" si="2">D4*M4</f>
        <v>37376</v>
      </c>
    </row>
    <row r="5" spans="1:16" ht="66" customHeight="1" x14ac:dyDescent="0.3">
      <c r="A5" s="22">
        <v>3</v>
      </c>
      <c r="B5" s="31" t="s">
        <v>43</v>
      </c>
      <c r="C5" s="22" t="s">
        <v>2</v>
      </c>
      <c r="D5" s="44">
        <v>1600</v>
      </c>
      <c r="E5" s="39">
        <v>15.9</v>
      </c>
      <c r="F5" s="34">
        <v>3</v>
      </c>
      <c r="G5" s="40"/>
      <c r="H5" s="34"/>
      <c r="I5" s="38">
        <f>'Média P. Empresas'!I5</f>
        <v>15.116666666666667</v>
      </c>
      <c r="J5" s="34">
        <f>'Média P. Empresas'!J5</f>
        <v>3</v>
      </c>
      <c r="K5" s="50">
        <f t="shared" si="0"/>
        <v>15.508333333333335</v>
      </c>
      <c r="L5" s="37">
        <f t="shared" si="1"/>
        <v>15.508333333333333</v>
      </c>
      <c r="M5" s="38">
        <v>15.51</v>
      </c>
      <c r="N5" s="38">
        <f t="shared" si="2"/>
        <v>24816</v>
      </c>
    </row>
    <row r="6" spans="1:16" ht="52.8" x14ac:dyDescent="0.3">
      <c r="A6" s="22">
        <v>4</v>
      </c>
      <c r="B6" s="23" t="s">
        <v>44</v>
      </c>
      <c r="C6" s="22" t="s">
        <v>2</v>
      </c>
      <c r="D6" s="44">
        <v>1600</v>
      </c>
      <c r="E6" s="39">
        <v>16</v>
      </c>
      <c r="F6" s="34">
        <v>3</v>
      </c>
      <c r="G6" s="49">
        <v>15.3</v>
      </c>
      <c r="H6" s="34">
        <v>2</v>
      </c>
      <c r="I6" s="38">
        <f>'Média P. Empresas'!I6</f>
        <v>15.660000000000002</v>
      </c>
      <c r="J6" s="34">
        <f>'Média P. Empresas'!J6</f>
        <v>3</v>
      </c>
      <c r="K6" s="50">
        <f t="shared" si="0"/>
        <v>15.6975</v>
      </c>
      <c r="L6" s="37">
        <f t="shared" si="1"/>
        <v>15.653333333333334</v>
      </c>
      <c r="M6" s="38">
        <v>15.7</v>
      </c>
      <c r="N6" s="38">
        <f t="shared" si="2"/>
        <v>25120</v>
      </c>
    </row>
    <row r="7" spans="1:16" ht="118.8" x14ac:dyDescent="0.3">
      <c r="A7" s="22">
        <v>5</v>
      </c>
      <c r="B7" s="23" t="s">
        <v>45</v>
      </c>
      <c r="C7" s="22" t="s">
        <v>2</v>
      </c>
      <c r="D7" s="44">
        <v>1600</v>
      </c>
      <c r="E7" s="39">
        <v>19.73</v>
      </c>
      <c r="F7" s="34">
        <v>3</v>
      </c>
      <c r="G7" s="38">
        <v>22.97</v>
      </c>
      <c r="H7" s="34">
        <v>1</v>
      </c>
      <c r="I7" s="38">
        <f>'Média P. Empresas'!I7</f>
        <v>19.324999999999999</v>
      </c>
      <c r="J7" s="34">
        <f>'Média P. Empresas'!J7</f>
        <v>4</v>
      </c>
      <c r="K7" s="50">
        <f t="shared" si="0"/>
        <v>19.932499999999997</v>
      </c>
      <c r="L7" s="37">
        <f t="shared" si="1"/>
        <v>20.675000000000001</v>
      </c>
      <c r="M7" s="38">
        <v>19.93</v>
      </c>
      <c r="N7" s="38">
        <f t="shared" si="2"/>
        <v>31888</v>
      </c>
    </row>
    <row r="8" spans="1:16" ht="115.5" customHeight="1" x14ac:dyDescent="0.3">
      <c r="A8" s="22">
        <v>6</v>
      </c>
      <c r="B8" s="31" t="s">
        <v>46</v>
      </c>
      <c r="C8" s="22" t="s">
        <v>2</v>
      </c>
      <c r="D8" s="44">
        <v>1600</v>
      </c>
      <c r="E8" s="39">
        <v>10.35</v>
      </c>
      <c r="F8" s="34">
        <v>3</v>
      </c>
      <c r="G8" s="40"/>
      <c r="H8" s="34"/>
      <c r="I8" s="38">
        <f>'Média P. Empresas'!I8</f>
        <v>9.3249999999999993</v>
      </c>
      <c r="J8" s="34">
        <f>'Média P. Empresas'!J8</f>
        <v>4</v>
      </c>
      <c r="K8" s="50">
        <f t="shared" si="0"/>
        <v>9.7642857142857142</v>
      </c>
      <c r="L8" s="37">
        <f t="shared" si="1"/>
        <v>9.8374999999999986</v>
      </c>
      <c r="M8" s="38">
        <v>9.76</v>
      </c>
      <c r="N8" s="38">
        <f t="shared" si="2"/>
        <v>15616</v>
      </c>
    </row>
    <row r="9" spans="1:16" ht="92.25" customHeight="1" x14ac:dyDescent="0.3">
      <c r="A9" s="22">
        <v>7</v>
      </c>
      <c r="B9" s="31" t="s">
        <v>47</v>
      </c>
      <c r="C9" s="22" t="s">
        <v>2</v>
      </c>
      <c r="D9" s="44">
        <v>1600</v>
      </c>
      <c r="E9" s="39">
        <v>10.63</v>
      </c>
      <c r="F9" s="34">
        <v>3</v>
      </c>
      <c r="G9" s="38">
        <v>6.75</v>
      </c>
      <c r="H9" s="34">
        <v>2</v>
      </c>
      <c r="I9" s="38">
        <f>'Média P. Empresas'!I9</f>
        <v>8.9466666666666672</v>
      </c>
      <c r="J9" s="34">
        <f>'Média P. Empresas'!J9</f>
        <v>3</v>
      </c>
      <c r="K9" s="50">
        <f t="shared" si="0"/>
        <v>9.0287500000000005</v>
      </c>
      <c r="L9" s="37">
        <f t="shared" si="1"/>
        <v>8.775555555555556</v>
      </c>
      <c r="M9" s="38">
        <v>9.0299999999999994</v>
      </c>
      <c r="N9" s="38">
        <f t="shared" si="2"/>
        <v>14447.999999999998</v>
      </c>
    </row>
    <row r="10" spans="1:16" ht="105.6" x14ac:dyDescent="0.3">
      <c r="A10" s="22">
        <v>8</v>
      </c>
      <c r="B10" s="31" t="s">
        <v>48</v>
      </c>
      <c r="C10" s="22" t="s">
        <v>2</v>
      </c>
      <c r="D10" s="44">
        <v>1600</v>
      </c>
      <c r="E10" s="39">
        <v>16.05</v>
      </c>
      <c r="F10" s="34">
        <v>5</v>
      </c>
      <c r="G10" s="38">
        <v>11</v>
      </c>
      <c r="H10" s="34">
        <v>3</v>
      </c>
      <c r="I10" s="38">
        <f>'Média P. Empresas'!I10</f>
        <v>17.615000000000002</v>
      </c>
      <c r="J10" s="34">
        <f>'Média P. Empresas'!J10</f>
        <v>4</v>
      </c>
      <c r="K10" s="50">
        <f t="shared" si="0"/>
        <v>15.309166666666668</v>
      </c>
      <c r="L10" s="37">
        <f t="shared" si="1"/>
        <v>14.888333333333335</v>
      </c>
      <c r="M10" s="38">
        <v>15.31</v>
      </c>
      <c r="N10" s="38">
        <f t="shared" si="2"/>
        <v>24496</v>
      </c>
    </row>
    <row r="11" spans="1:16" ht="154.5" customHeight="1" x14ac:dyDescent="0.3">
      <c r="A11" s="22">
        <v>9</v>
      </c>
      <c r="B11" s="31" t="s">
        <v>50</v>
      </c>
      <c r="C11" s="22" t="s">
        <v>19</v>
      </c>
      <c r="D11" s="46">
        <v>1600</v>
      </c>
      <c r="E11" s="39">
        <v>10</v>
      </c>
      <c r="F11" s="34">
        <v>6</v>
      </c>
      <c r="G11" s="49">
        <v>10.199999999999999</v>
      </c>
      <c r="H11" s="34">
        <v>1</v>
      </c>
      <c r="I11" s="38">
        <f>'Média P. Empresas'!I11</f>
        <v>10.385</v>
      </c>
      <c r="J11" s="34">
        <f>'Média P. Empresas'!J11</f>
        <v>4</v>
      </c>
      <c r="K11" s="50">
        <f t="shared" si="0"/>
        <v>10.158181818181818</v>
      </c>
      <c r="L11" s="37">
        <f t="shared" si="1"/>
        <v>10.195</v>
      </c>
      <c r="M11" s="38">
        <v>10.16</v>
      </c>
      <c r="N11" s="38">
        <f t="shared" si="2"/>
        <v>16256</v>
      </c>
    </row>
    <row r="12" spans="1:16" ht="66" x14ac:dyDescent="0.3">
      <c r="A12" s="22">
        <v>10</v>
      </c>
      <c r="B12" s="23" t="s">
        <v>49</v>
      </c>
      <c r="C12" s="22" t="s">
        <v>2</v>
      </c>
      <c r="D12" s="44">
        <v>1600</v>
      </c>
      <c r="E12" s="39">
        <v>3.54</v>
      </c>
      <c r="F12" s="34">
        <v>4</v>
      </c>
      <c r="G12" s="38">
        <v>3.49</v>
      </c>
      <c r="H12" s="34">
        <v>4</v>
      </c>
      <c r="I12" s="38">
        <f>'Média P. Empresas'!I12</f>
        <v>3.4533333333333331</v>
      </c>
      <c r="J12" s="34">
        <f>'Média P. Empresas'!J12</f>
        <v>3</v>
      </c>
      <c r="K12" s="50">
        <f t="shared" si="0"/>
        <v>3.4981818181818185</v>
      </c>
      <c r="L12" s="37">
        <f t="shared" si="1"/>
        <v>3.4944444444444449</v>
      </c>
      <c r="M12" s="38">
        <v>3.5</v>
      </c>
      <c r="N12" s="38">
        <f t="shared" si="2"/>
        <v>5600</v>
      </c>
    </row>
    <row r="13" spans="1:16" ht="78" hidden="1" customHeight="1" x14ac:dyDescent="0.3">
      <c r="A13" s="24">
        <v>2</v>
      </c>
      <c r="B13" s="25"/>
      <c r="C13" s="24"/>
      <c r="D13" s="26"/>
      <c r="E13" s="27"/>
      <c r="F13" s="28"/>
      <c r="G13" s="27"/>
      <c r="H13" s="29"/>
      <c r="I13" s="38" t="e">
        <f>'Média P. Empresas'!#REF!</f>
        <v>#REF!</v>
      </c>
      <c r="J13" s="30"/>
      <c r="K13" s="21"/>
      <c r="L13" s="21"/>
      <c r="M13" s="21"/>
      <c r="N13" s="21"/>
    </row>
    <row r="14" spans="1:16" x14ac:dyDescent="0.3">
      <c r="A14" s="71" t="s">
        <v>13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17">
        <f>SUM(N3:N13)</f>
        <v>246848</v>
      </c>
      <c r="P14" s="7"/>
    </row>
    <row r="15" spans="1:16" x14ac:dyDescent="0.3">
      <c r="A15" s="19"/>
    </row>
    <row r="16" spans="1:16" ht="15.75" customHeight="1" x14ac:dyDescent="0.3">
      <c r="A16" s="32" t="s">
        <v>15</v>
      </c>
      <c r="B16" s="69" t="s">
        <v>25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ht="15.75" customHeight="1" x14ac:dyDescent="0.3">
      <c r="A17" s="32" t="s">
        <v>16</v>
      </c>
      <c r="B17" s="69" t="s">
        <v>41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27.75" customHeight="1" x14ac:dyDescent="0.3">
      <c r="A18" s="32" t="s">
        <v>17</v>
      </c>
      <c r="B18" s="69" t="s">
        <v>31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30" customHeight="1" x14ac:dyDescent="0.3">
      <c r="A19" s="32" t="s">
        <v>18</v>
      </c>
      <c r="B19" s="69" t="s">
        <v>26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15.75" customHeight="1" x14ac:dyDescent="0.3">
      <c r="A20" s="33" t="s">
        <v>23</v>
      </c>
      <c r="B20" s="69" t="s">
        <v>27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14" ht="15.75" customHeight="1" x14ac:dyDescent="0.3">
      <c r="A21" s="33" t="s">
        <v>22</v>
      </c>
      <c r="B21" s="69" t="s">
        <v>37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</row>
    <row r="22" spans="1:14" ht="30" customHeight="1" x14ac:dyDescent="0.3">
      <c r="A22" s="33" t="s">
        <v>38</v>
      </c>
      <c r="B22" s="69" t="s">
        <v>39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4" x14ac:dyDescent="0.3">
      <c r="A23" s="12"/>
      <c r="B23" s="12"/>
      <c r="C23" s="13"/>
      <c r="D23" s="15"/>
      <c r="E23" s="52"/>
      <c r="F23" s="16"/>
      <c r="G23" s="16"/>
      <c r="H23" s="13"/>
      <c r="I23" s="14"/>
      <c r="J23" s="14"/>
      <c r="K23" s="12"/>
      <c r="L23" s="2"/>
    </row>
    <row r="24" spans="1:14" x14ac:dyDescent="0.3">
      <c r="A24" s="12"/>
      <c r="B24" s="74" t="s">
        <v>40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14" ht="15" customHeight="1" x14ac:dyDescent="0.3">
      <c r="A25" s="12"/>
      <c r="B25" s="12"/>
      <c r="C25" s="13"/>
      <c r="D25" s="15"/>
      <c r="E25" s="52"/>
      <c r="F25" s="16"/>
      <c r="G25" s="16"/>
      <c r="H25" s="13"/>
      <c r="I25" s="14"/>
      <c r="J25" s="14"/>
      <c r="K25" s="12"/>
      <c r="L25" s="2"/>
    </row>
    <row r="26" spans="1:14" x14ac:dyDescent="0.3">
      <c r="A26" s="12"/>
      <c r="B26" s="75" t="s">
        <v>28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4" ht="30" customHeight="1" x14ac:dyDescent="0.3">
      <c r="B27" s="76" t="s">
        <v>29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4" x14ac:dyDescent="0.3">
      <c r="B28" s="74" t="s">
        <v>30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</row>
  </sheetData>
  <autoFilter ref="A1:N14" xr:uid="{00000000-0009-0000-0000-000000000000}">
    <filterColumn colId="6" showButton="0"/>
    <filterColumn colId="8" showButton="0"/>
  </autoFilter>
  <mergeCells count="23">
    <mergeCell ref="B28:L28"/>
    <mergeCell ref="B24:L24"/>
    <mergeCell ref="B26:L26"/>
    <mergeCell ref="B27:L27"/>
    <mergeCell ref="B16:N16"/>
    <mergeCell ref="B17:N17"/>
    <mergeCell ref="B19:N19"/>
    <mergeCell ref="B20:N20"/>
    <mergeCell ref="B21:N21"/>
    <mergeCell ref="B22:N22"/>
    <mergeCell ref="E1:F1"/>
    <mergeCell ref="L1:L2"/>
    <mergeCell ref="B18:N18"/>
    <mergeCell ref="N1:N2"/>
    <mergeCell ref="A14:M14"/>
    <mergeCell ref="G1:H1"/>
    <mergeCell ref="I1:J1"/>
    <mergeCell ref="M1:M2"/>
    <mergeCell ref="A1:A2"/>
    <mergeCell ref="B1:B2"/>
    <mergeCell ref="C1:C2"/>
    <mergeCell ref="D1:D2"/>
    <mergeCell ref="K1:K2"/>
  </mergeCells>
  <pageMargins left="0.51181102362204722" right="0.51181102362204722" top="0.78740157480314965" bottom="0.78740157480314965" header="0.31496062992125984" footer="0.31496062992125984"/>
  <pageSetup paperSize="9" scale="81" fitToHeight="0" orientation="landscape" r:id="rId1"/>
  <headerFooter>
    <oddHeader>&amp;F</oddHeader>
    <oddFooter>Página &amp;P de &amp;N</oddFooter>
  </headerFooter>
  <rowBreaks count="1" manualBreakCount="1">
    <brk id="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workbookViewId="0">
      <pane ySplit="2" topLeftCell="A10" activePane="bottomLeft" state="frozen"/>
      <selection pane="bottomLeft" activeCell="C11" sqref="C11"/>
    </sheetView>
  </sheetViews>
  <sheetFormatPr defaultRowHeight="14.4" x14ac:dyDescent="0.3"/>
  <cols>
    <col min="1" max="1" width="8.6640625" customWidth="1"/>
    <col min="2" max="2" width="34.6640625" customWidth="1"/>
    <col min="3" max="3" width="7.109375" customWidth="1"/>
    <col min="4" max="4" width="8.88671875" customWidth="1"/>
    <col min="5" max="5" width="13" style="9" customWidth="1"/>
    <col min="6" max="6" width="13.5546875" style="9" customWidth="1"/>
    <col min="7" max="8" width="14.109375" style="9" customWidth="1"/>
    <col min="9" max="9" width="12.33203125" style="11" customWidth="1"/>
    <col min="10" max="10" width="9.6640625" style="6" customWidth="1"/>
    <col min="12" max="12" width="13.33203125" bestFit="1" customWidth="1"/>
    <col min="18" max="18" width="14.44140625" customWidth="1"/>
  </cols>
  <sheetData>
    <row r="1" spans="1:18" ht="39.75" customHeight="1" x14ac:dyDescent="0.3">
      <c r="A1" s="77" t="s">
        <v>0</v>
      </c>
      <c r="B1" s="77" t="s">
        <v>1</v>
      </c>
      <c r="C1" s="77" t="s">
        <v>2</v>
      </c>
      <c r="D1" s="77" t="s">
        <v>3</v>
      </c>
      <c r="E1" s="8" t="s">
        <v>20</v>
      </c>
      <c r="F1" s="8" t="s">
        <v>32</v>
      </c>
      <c r="G1" s="8" t="s">
        <v>33</v>
      </c>
      <c r="H1" s="8" t="s">
        <v>36</v>
      </c>
      <c r="I1" s="78" t="s">
        <v>10</v>
      </c>
      <c r="J1" s="77" t="s">
        <v>11</v>
      </c>
      <c r="R1" s="42"/>
    </row>
    <row r="2" spans="1:18" x14ac:dyDescent="0.3">
      <c r="A2" s="77"/>
      <c r="B2" s="77"/>
      <c r="C2" s="77"/>
      <c r="D2" s="77"/>
      <c r="E2" s="8" t="s">
        <v>4</v>
      </c>
      <c r="F2" s="8" t="s">
        <v>4</v>
      </c>
      <c r="G2" s="8" t="s">
        <v>4</v>
      </c>
      <c r="H2" s="8" t="s">
        <v>4</v>
      </c>
      <c r="I2" s="78"/>
      <c r="J2" s="77"/>
      <c r="R2" s="42"/>
    </row>
    <row r="3" spans="1:18" ht="118.8" x14ac:dyDescent="0.3">
      <c r="A3" s="22">
        <v>1</v>
      </c>
      <c r="B3" s="31" t="s">
        <v>24</v>
      </c>
      <c r="C3" s="22" t="s">
        <v>2</v>
      </c>
      <c r="D3" s="22">
        <v>1600</v>
      </c>
      <c r="E3" s="47">
        <v>34.56</v>
      </c>
      <c r="F3" s="47">
        <v>38.33</v>
      </c>
      <c r="G3" s="47">
        <v>36.75</v>
      </c>
      <c r="H3" s="47">
        <v>31</v>
      </c>
      <c r="I3" s="20">
        <f>AVERAGE(E3:H3)</f>
        <v>35.159999999999997</v>
      </c>
      <c r="J3" s="36">
        <f>COUNTIF(E3:H3,"&gt;0")</f>
        <v>4</v>
      </c>
      <c r="R3" s="42"/>
    </row>
    <row r="4" spans="1:18" ht="108" customHeight="1" x14ac:dyDescent="0.3">
      <c r="A4" s="22">
        <v>2</v>
      </c>
      <c r="B4" s="31" t="s">
        <v>42</v>
      </c>
      <c r="C4" s="35" t="s">
        <v>19</v>
      </c>
      <c r="D4" s="22">
        <v>1600</v>
      </c>
      <c r="E4" s="47">
        <v>18.88</v>
      </c>
      <c r="F4" s="47">
        <v>22.08</v>
      </c>
      <c r="G4" s="47">
        <v>20.8</v>
      </c>
      <c r="H4" s="47">
        <v>18.5</v>
      </c>
      <c r="I4" s="20">
        <f t="shared" ref="I4:I12" si="0">AVERAGE(E4:H4)</f>
        <v>20.064999999999998</v>
      </c>
      <c r="J4" s="36">
        <f t="shared" ref="J4:J12" si="1">COUNTIF(E4:H4,"&gt;0")</f>
        <v>4</v>
      </c>
      <c r="R4" s="42"/>
    </row>
    <row r="5" spans="1:18" ht="79.2" x14ac:dyDescent="0.3">
      <c r="A5" s="22">
        <v>3</v>
      </c>
      <c r="B5" s="31" t="s">
        <v>43</v>
      </c>
      <c r="C5" s="22" t="s">
        <v>2</v>
      </c>
      <c r="D5" s="22">
        <v>1600</v>
      </c>
      <c r="E5" s="47">
        <v>14</v>
      </c>
      <c r="F5" s="47">
        <v>15.8</v>
      </c>
      <c r="G5" s="47">
        <v>15.55</v>
      </c>
      <c r="H5" s="62"/>
      <c r="I5" s="20">
        <f t="shared" si="0"/>
        <v>15.116666666666667</v>
      </c>
      <c r="J5" s="36">
        <f t="shared" si="1"/>
        <v>3</v>
      </c>
      <c r="R5" s="42"/>
    </row>
    <row r="6" spans="1:18" ht="68.25" customHeight="1" x14ac:dyDescent="0.3">
      <c r="A6" s="22">
        <v>4</v>
      </c>
      <c r="B6" s="31" t="s">
        <v>44</v>
      </c>
      <c r="C6" s="22" t="s">
        <v>2</v>
      </c>
      <c r="D6" s="22">
        <v>1600</v>
      </c>
      <c r="E6" s="47">
        <v>14.63</v>
      </c>
      <c r="F6" s="47">
        <v>16.350000000000001</v>
      </c>
      <c r="G6" s="47">
        <v>16</v>
      </c>
      <c r="H6" s="62"/>
      <c r="I6" s="20">
        <f t="shared" si="0"/>
        <v>15.660000000000002</v>
      </c>
      <c r="J6" s="36">
        <f t="shared" si="1"/>
        <v>3</v>
      </c>
      <c r="R6" s="42"/>
    </row>
    <row r="7" spans="1:18" ht="114" customHeight="1" x14ac:dyDescent="0.3">
      <c r="A7" s="22">
        <v>5</v>
      </c>
      <c r="B7" s="23" t="s">
        <v>45</v>
      </c>
      <c r="C7" s="22" t="s">
        <v>2</v>
      </c>
      <c r="D7" s="22">
        <v>1600</v>
      </c>
      <c r="E7" s="47">
        <v>19.55</v>
      </c>
      <c r="F7" s="47">
        <v>19.95</v>
      </c>
      <c r="G7" s="47">
        <v>19.8</v>
      </c>
      <c r="H7" s="47">
        <v>18</v>
      </c>
      <c r="I7" s="20">
        <f t="shared" si="0"/>
        <v>19.324999999999999</v>
      </c>
      <c r="J7" s="36">
        <f t="shared" si="1"/>
        <v>4</v>
      </c>
      <c r="R7" s="42"/>
    </row>
    <row r="8" spans="1:18" ht="145.19999999999999" x14ac:dyDescent="0.3">
      <c r="A8" s="22">
        <v>6</v>
      </c>
      <c r="B8" s="31" t="s">
        <v>46</v>
      </c>
      <c r="C8" s="22" t="s">
        <v>2</v>
      </c>
      <c r="D8" s="22">
        <v>1600</v>
      </c>
      <c r="E8" s="47">
        <v>8.6</v>
      </c>
      <c r="F8" s="47">
        <v>9.5500000000000007</v>
      </c>
      <c r="G8" s="47">
        <v>9.5500000000000007</v>
      </c>
      <c r="H8" s="47">
        <v>9.6</v>
      </c>
      <c r="I8" s="20">
        <f t="shared" si="0"/>
        <v>9.3249999999999993</v>
      </c>
      <c r="J8" s="36">
        <f t="shared" si="1"/>
        <v>4</v>
      </c>
      <c r="R8" s="42"/>
    </row>
    <row r="9" spans="1:18" ht="105.6" x14ac:dyDescent="0.3">
      <c r="A9" s="22">
        <v>7</v>
      </c>
      <c r="B9" s="31" t="s">
        <v>47</v>
      </c>
      <c r="C9" s="22" t="s">
        <v>2</v>
      </c>
      <c r="D9" s="22">
        <v>1600</v>
      </c>
      <c r="E9" s="47">
        <v>7.49</v>
      </c>
      <c r="F9" s="47">
        <v>9.75</v>
      </c>
      <c r="G9" s="47">
        <v>9.6</v>
      </c>
      <c r="H9" s="62"/>
      <c r="I9" s="20">
        <f t="shared" si="0"/>
        <v>8.9466666666666672</v>
      </c>
      <c r="J9" s="36">
        <f t="shared" si="1"/>
        <v>3</v>
      </c>
      <c r="R9" s="42"/>
    </row>
    <row r="10" spans="1:18" ht="106.5" customHeight="1" x14ac:dyDescent="0.3">
      <c r="A10" s="22">
        <v>8</v>
      </c>
      <c r="B10" s="31" t="s">
        <v>48</v>
      </c>
      <c r="C10" s="22" t="s">
        <v>2</v>
      </c>
      <c r="D10" s="22">
        <v>1600</v>
      </c>
      <c r="E10" s="47">
        <v>15.26</v>
      </c>
      <c r="F10" s="47">
        <v>19.2</v>
      </c>
      <c r="G10" s="47">
        <v>18</v>
      </c>
      <c r="H10" s="47">
        <v>18</v>
      </c>
      <c r="I10" s="20">
        <f t="shared" si="0"/>
        <v>17.615000000000002</v>
      </c>
      <c r="J10" s="36">
        <f t="shared" si="1"/>
        <v>4</v>
      </c>
      <c r="R10" s="42"/>
    </row>
    <row r="11" spans="1:18" ht="184.8" x14ac:dyDescent="0.3">
      <c r="A11" s="22">
        <v>9</v>
      </c>
      <c r="B11" s="31" t="s">
        <v>50</v>
      </c>
      <c r="C11" s="22" t="s">
        <v>19</v>
      </c>
      <c r="D11" s="22">
        <v>1600</v>
      </c>
      <c r="E11" s="47">
        <v>9.0500000000000007</v>
      </c>
      <c r="F11" s="47">
        <v>9.99</v>
      </c>
      <c r="G11" s="47">
        <v>9.6999999999999993</v>
      </c>
      <c r="H11" s="47">
        <v>12.8</v>
      </c>
      <c r="I11" s="20">
        <f t="shared" si="0"/>
        <v>10.385</v>
      </c>
      <c r="J11" s="36">
        <f t="shared" si="1"/>
        <v>4</v>
      </c>
      <c r="R11" s="43"/>
    </row>
    <row r="12" spans="1:18" ht="76.2" customHeight="1" x14ac:dyDescent="0.3">
      <c r="A12" s="22">
        <v>10</v>
      </c>
      <c r="B12" s="23" t="s">
        <v>49</v>
      </c>
      <c r="C12" s="22" t="s">
        <v>2</v>
      </c>
      <c r="D12" s="22">
        <v>1600</v>
      </c>
      <c r="E12" s="48">
        <v>3.16</v>
      </c>
      <c r="F12" s="48">
        <v>4</v>
      </c>
      <c r="G12" s="48">
        <v>3.2</v>
      </c>
      <c r="H12" s="63"/>
      <c r="I12" s="20">
        <f t="shared" si="0"/>
        <v>3.4533333333333331</v>
      </c>
      <c r="J12" s="36">
        <f t="shared" si="1"/>
        <v>3</v>
      </c>
    </row>
    <row r="13" spans="1:18" x14ac:dyDescent="0.3">
      <c r="F13" s="18"/>
      <c r="G13" s="18" t="s">
        <v>34</v>
      </c>
      <c r="H13" s="18"/>
    </row>
    <row r="14" spans="1:18" x14ac:dyDescent="0.3">
      <c r="F14" s="18"/>
      <c r="G14" s="18"/>
      <c r="H14" s="18"/>
    </row>
    <row r="15" spans="1:18" ht="15" customHeight="1" x14ac:dyDescent="0.3">
      <c r="B15" s="74" t="s">
        <v>40</v>
      </c>
      <c r="C15" s="74"/>
      <c r="D15" s="74"/>
      <c r="E15" s="74"/>
      <c r="F15" s="74"/>
      <c r="G15" s="74"/>
      <c r="H15" s="74"/>
      <c r="I15" s="74"/>
      <c r="J15" s="74"/>
      <c r="K15" s="51"/>
      <c r="L15" s="51"/>
      <c r="M15" s="51"/>
      <c r="N15" s="51"/>
    </row>
    <row r="16" spans="1:18" x14ac:dyDescent="0.3">
      <c r="B16" s="12"/>
      <c r="C16" s="13"/>
      <c r="D16" s="15"/>
      <c r="E16" s="52"/>
      <c r="F16" s="16"/>
      <c r="G16" s="16"/>
      <c r="H16" s="16"/>
      <c r="I16" s="16"/>
      <c r="J16" s="13"/>
      <c r="K16" s="14"/>
      <c r="L16" s="14"/>
      <c r="M16" s="12"/>
      <c r="N16" s="2"/>
    </row>
    <row r="17" spans="2:14" x14ac:dyDescent="0.3">
      <c r="B17" s="75" t="s">
        <v>28</v>
      </c>
      <c r="C17" s="75"/>
      <c r="D17" s="75"/>
      <c r="E17" s="75"/>
      <c r="F17" s="75"/>
      <c r="G17" s="75"/>
      <c r="H17" s="75"/>
      <c r="I17" s="75"/>
      <c r="J17" s="75"/>
      <c r="K17" s="54"/>
      <c r="L17" s="54"/>
      <c r="M17" s="54"/>
      <c r="N17" s="54"/>
    </row>
    <row r="18" spans="2:14" ht="15" customHeight="1" x14ac:dyDescent="0.3">
      <c r="B18" s="76" t="s">
        <v>29</v>
      </c>
      <c r="C18" s="76"/>
      <c r="D18" s="76"/>
      <c r="E18" s="76"/>
      <c r="F18" s="76"/>
      <c r="G18" s="76"/>
      <c r="H18" s="76"/>
      <c r="I18" s="76"/>
      <c r="J18" s="76"/>
      <c r="K18" s="53"/>
      <c r="L18" s="53"/>
      <c r="M18" s="53"/>
      <c r="N18" s="53"/>
    </row>
    <row r="19" spans="2:14" x14ac:dyDescent="0.3">
      <c r="B19" s="74" t="s">
        <v>30</v>
      </c>
      <c r="C19" s="74"/>
      <c r="D19" s="74"/>
      <c r="E19" s="74"/>
      <c r="F19" s="74"/>
      <c r="G19" s="74"/>
      <c r="H19" s="74"/>
      <c r="I19" s="74"/>
      <c r="J19" s="74"/>
      <c r="K19" s="51"/>
      <c r="L19" s="51"/>
      <c r="M19" s="51"/>
      <c r="N19" s="51"/>
    </row>
    <row r="20" spans="2:14" x14ac:dyDescent="0.3">
      <c r="F20" s="18"/>
      <c r="G20" s="18"/>
      <c r="H20" s="18"/>
    </row>
    <row r="21" spans="2:14" x14ac:dyDescent="0.3">
      <c r="F21" s="18"/>
      <c r="G21" s="18"/>
      <c r="H21" s="18"/>
    </row>
    <row r="22" spans="2:14" ht="26.4" x14ac:dyDescent="0.3">
      <c r="D22" s="58" t="s">
        <v>3</v>
      </c>
      <c r="E22" s="8" t="s">
        <v>20</v>
      </c>
      <c r="F22" s="8" t="s">
        <v>32</v>
      </c>
      <c r="G22" s="8" t="s">
        <v>33</v>
      </c>
      <c r="H22" s="8" t="s">
        <v>36</v>
      </c>
    </row>
    <row r="23" spans="2:14" x14ac:dyDescent="0.3">
      <c r="D23" s="59">
        <v>1</v>
      </c>
      <c r="E23" s="61">
        <f>D3*E3</f>
        <v>55296</v>
      </c>
      <c r="F23" s="61">
        <f>D3*F3</f>
        <v>61328</v>
      </c>
      <c r="G23" s="61">
        <f>D3*G3</f>
        <v>58800</v>
      </c>
      <c r="H23" s="61">
        <f>D3*H3</f>
        <v>49600</v>
      </c>
    </row>
    <row r="24" spans="2:14" x14ac:dyDescent="0.3">
      <c r="D24" s="60">
        <v>2</v>
      </c>
      <c r="E24" s="61">
        <f t="shared" ref="E24:E32" si="2">D4*E4</f>
        <v>30208</v>
      </c>
      <c r="F24" s="61">
        <f t="shared" ref="F24:F32" si="3">D4*F4</f>
        <v>35328</v>
      </c>
      <c r="G24" s="61">
        <f t="shared" ref="G24:G32" si="4">D4*G4</f>
        <v>33280</v>
      </c>
      <c r="H24" s="61">
        <f t="shared" ref="H24:H31" si="5">D4*H4</f>
        <v>29600</v>
      </c>
    </row>
    <row r="25" spans="2:14" x14ac:dyDescent="0.3">
      <c r="D25" s="60">
        <v>3</v>
      </c>
      <c r="E25" s="61">
        <f t="shared" si="2"/>
        <v>22400</v>
      </c>
      <c r="F25" s="61">
        <f t="shared" si="3"/>
        <v>25280</v>
      </c>
      <c r="G25" s="61">
        <f t="shared" si="4"/>
        <v>24880</v>
      </c>
      <c r="H25" s="61">
        <v>32800</v>
      </c>
    </row>
    <row r="26" spans="2:14" x14ac:dyDescent="0.3">
      <c r="D26" s="60">
        <v>4</v>
      </c>
      <c r="E26" s="61">
        <f t="shared" si="2"/>
        <v>23408</v>
      </c>
      <c r="F26" s="61">
        <f t="shared" si="3"/>
        <v>26160.000000000004</v>
      </c>
      <c r="G26" s="61">
        <f t="shared" si="4"/>
        <v>25600</v>
      </c>
      <c r="H26" s="61">
        <v>36800</v>
      </c>
    </row>
    <row r="27" spans="2:14" x14ac:dyDescent="0.3">
      <c r="D27" s="60">
        <v>5</v>
      </c>
      <c r="E27" s="61">
        <f t="shared" si="2"/>
        <v>31280</v>
      </c>
      <c r="F27" s="61">
        <f t="shared" si="3"/>
        <v>31920</v>
      </c>
      <c r="G27" s="61">
        <f t="shared" si="4"/>
        <v>31680</v>
      </c>
      <c r="H27" s="61">
        <f t="shared" si="5"/>
        <v>28800</v>
      </c>
    </row>
    <row r="28" spans="2:14" x14ac:dyDescent="0.3">
      <c r="D28" s="60">
        <v>6</v>
      </c>
      <c r="E28" s="61">
        <f t="shared" si="2"/>
        <v>13760</v>
      </c>
      <c r="F28" s="61">
        <f t="shared" si="3"/>
        <v>15280.000000000002</v>
      </c>
      <c r="G28" s="61">
        <f t="shared" si="4"/>
        <v>15280.000000000002</v>
      </c>
      <c r="H28" s="61">
        <f t="shared" si="5"/>
        <v>15360</v>
      </c>
    </row>
    <row r="29" spans="2:14" x14ac:dyDescent="0.3">
      <c r="D29" s="60">
        <v>7</v>
      </c>
      <c r="E29" s="61">
        <f t="shared" si="2"/>
        <v>11984</v>
      </c>
      <c r="F29" s="61">
        <f t="shared" si="3"/>
        <v>15600</v>
      </c>
      <c r="G29" s="61">
        <f t="shared" si="4"/>
        <v>15360</v>
      </c>
      <c r="H29" s="61">
        <v>28480</v>
      </c>
    </row>
    <row r="30" spans="2:14" x14ac:dyDescent="0.3">
      <c r="D30" s="60">
        <v>8</v>
      </c>
      <c r="E30" s="61">
        <f t="shared" si="2"/>
        <v>24416</v>
      </c>
      <c r="F30" s="61">
        <f t="shared" si="3"/>
        <v>30720</v>
      </c>
      <c r="G30" s="61">
        <f t="shared" si="4"/>
        <v>28800</v>
      </c>
      <c r="H30" s="61">
        <f t="shared" si="5"/>
        <v>28800</v>
      </c>
    </row>
    <row r="31" spans="2:14" x14ac:dyDescent="0.3">
      <c r="D31" s="60">
        <v>9</v>
      </c>
      <c r="E31" s="61">
        <f t="shared" si="2"/>
        <v>14480.000000000002</v>
      </c>
      <c r="F31" s="61">
        <f t="shared" si="3"/>
        <v>15984</v>
      </c>
      <c r="G31" s="61">
        <f t="shared" si="4"/>
        <v>15519.999999999998</v>
      </c>
      <c r="H31" s="61">
        <f t="shared" si="5"/>
        <v>20480</v>
      </c>
    </row>
    <row r="32" spans="2:14" x14ac:dyDescent="0.3">
      <c r="D32" s="60">
        <v>10</v>
      </c>
      <c r="E32" s="61">
        <f t="shared" si="2"/>
        <v>5056</v>
      </c>
      <c r="F32" s="61">
        <f t="shared" si="3"/>
        <v>6400</v>
      </c>
      <c r="G32" s="61">
        <f t="shared" si="4"/>
        <v>5120</v>
      </c>
      <c r="H32" s="61">
        <v>28800</v>
      </c>
    </row>
    <row r="33" spans="4:8" x14ac:dyDescent="0.3">
      <c r="D33" s="64" t="s">
        <v>35</v>
      </c>
      <c r="E33" s="65">
        <f>SUM(E23:E32)</f>
        <v>232288</v>
      </c>
      <c r="F33" s="65">
        <f>SUM(F23:F32)</f>
        <v>264000</v>
      </c>
      <c r="G33" s="65">
        <f>SUM(G23:G32)</f>
        <v>254320</v>
      </c>
      <c r="H33" s="65">
        <f>SUM(H23:H32)</f>
        <v>299520</v>
      </c>
    </row>
    <row r="34" spans="4:8" x14ac:dyDescent="0.3">
      <c r="F34" s="18"/>
      <c r="G34" s="18"/>
      <c r="H34" s="18"/>
    </row>
    <row r="35" spans="4:8" x14ac:dyDescent="0.3">
      <c r="F35" s="18"/>
      <c r="G35" s="18"/>
      <c r="H35" s="18"/>
    </row>
    <row r="36" spans="4:8" x14ac:dyDescent="0.3">
      <c r="F36" s="18"/>
      <c r="G36" s="18"/>
      <c r="H36" s="18"/>
    </row>
    <row r="37" spans="4:8" x14ac:dyDescent="0.3">
      <c r="F37" s="18"/>
      <c r="G37" s="18"/>
      <c r="H37" s="18"/>
    </row>
    <row r="38" spans="4:8" x14ac:dyDescent="0.3">
      <c r="F38" s="18"/>
      <c r="G38" s="18"/>
      <c r="H38" s="18"/>
    </row>
  </sheetData>
  <mergeCells count="10">
    <mergeCell ref="B17:J17"/>
    <mergeCell ref="B18:J18"/>
    <mergeCell ref="B19:J19"/>
    <mergeCell ref="B1:B2"/>
    <mergeCell ref="A1:A2"/>
    <mergeCell ref="I1:I2"/>
    <mergeCell ref="J1:J2"/>
    <mergeCell ref="D1:D2"/>
    <mergeCell ref="C1:C2"/>
    <mergeCell ref="B15:J15"/>
  </mergeCells>
  <pageMargins left="0.511811024" right="0.511811024" top="0.78740157499999996" bottom="0.78740157499999996" header="0.31496062000000002" footer="0.31496062000000002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workbookViewId="0">
      <pane ySplit="1" topLeftCell="A9" activePane="bottomLeft" state="frozen"/>
      <selection pane="bottomLeft" activeCell="D10" sqref="D10"/>
    </sheetView>
  </sheetViews>
  <sheetFormatPr defaultRowHeight="14.4" x14ac:dyDescent="0.3"/>
  <cols>
    <col min="1" max="1" width="8.6640625" customWidth="1"/>
    <col min="2" max="2" width="34.6640625" customWidth="1"/>
    <col min="3" max="3" width="7.109375" customWidth="1"/>
    <col min="4" max="4" width="8.88671875" customWidth="1"/>
    <col min="5" max="5" width="13" style="9" customWidth="1"/>
    <col min="6" max="6" width="15.5546875" style="9" customWidth="1"/>
    <col min="8" max="8" width="14.44140625" customWidth="1"/>
  </cols>
  <sheetData>
    <row r="1" spans="1:8" ht="39.75" customHeight="1" x14ac:dyDescent="0.3">
      <c r="A1" s="55" t="s">
        <v>0</v>
      </c>
      <c r="B1" s="55" t="s">
        <v>1</v>
      </c>
      <c r="C1" s="55" t="s">
        <v>2</v>
      </c>
      <c r="D1" s="55" t="s">
        <v>3</v>
      </c>
      <c r="E1" s="56" t="s">
        <v>4</v>
      </c>
      <c r="F1" s="56" t="s">
        <v>5</v>
      </c>
      <c r="H1" s="42"/>
    </row>
    <row r="2" spans="1:8" ht="118.8" x14ac:dyDescent="0.3">
      <c r="A2" s="22">
        <v>1</v>
      </c>
      <c r="B2" s="31" t="s">
        <v>24</v>
      </c>
      <c r="C2" s="22" t="s">
        <v>2</v>
      </c>
      <c r="D2" s="22">
        <v>1600</v>
      </c>
      <c r="E2" s="47">
        <f>'Média Geral'!M3</f>
        <v>32.020000000000003</v>
      </c>
      <c r="F2" s="47">
        <f>D2*E2</f>
        <v>51232.000000000007</v>
      </c>
      <c r="H2" s="42"/>
    </row>
    <row r="3" spans="1:8" ht="108" customHeight="1" x14ac:dyDescent="0.3">
      <c r="A3" s="22">
        <v>2</v>
      </c>
      <c r="B3" s="31" t="s">
        <v>42</v>
      </c>
      <c r="C3" s="35" t="s">
        <v>19</v>
      </c>
      <c r="D3" s="22">
        <v>1600</v>
      </c>
      <c r="E3" s="47">
        <f>'Média Geral'!M4</f>
        <v>23.36</v>
      </c>
      <c r="F3" s="47">
        <f t="shared" ref="F3:F11" si="0">D3*E3</f>
        <v>37376</v>
      </c>
      <c r="H3" s="42"/>
    </row>
    <row r="4" spans="1:8" ht="79.2" x14ac:dyDescent="0.3">
      <c r="A4" s="22">
        <v>3</v>
      </c>
      <c r="B4" s="31" t="s">
        <v>43</v>
      </c>
      <c r="C4" s="22" t="s">
        <v>2</v>
      </c>
      <c r="D4" s="22">
        <v>1600</v>
      </c>
      <c r="E4" s="47">
        <f>'Média Geral'!M5</f>
        <v>15.51</v>
      </c>
      <c r="F4" s="47">
        <f t="shared" si="0"/>
        <v>24816</v>
      </c>
      <c r="H4" s="42"/>
    </row>
    <row r="5" spans="1:8" ht="69" customHeight="1" x14ac:dyDescent="0.3">
      <c r="A5" s="22">
        <v>4</v>
      </c>
      <c r="B5" s="31" t="s">
        <v>44</v>
      </c>
      <c r="C5" s="22" t="s">
        <v>2</v>
      </c>
      <c r="D5" s="22">
        <v>1600</v>
      </c>
      <c r="E5" s="47">
        <f>'Média Geral'!M6</f>
        <v>15.7</v>
      </c>
      <c r="F5" s="47">
        <f t="shared" si="0"/>
        <v>25120</v>
      </c>
      <c r="H5" s="42"/>
    </row>
    <row r="6" spans="1:8" ht="114" customHeight="1" x14ac:dyDescent="0.3">
      <c r="A6" s="22">
        <v>5</v>
      </c>
      <c r="B6" s="23" t="s">
        <v>45</v>
      </c>
      <c r="C6" s="22" t="s">
        <v>2</v>
      </c>
      <c r="D6" s="22">
        <v>1600</v>
      </c>
      <c r="E6" s="47">
        <f>'Média Geral'!M7</f>
        <v>19.93</v>
      </c>
      <c r="F6" s="47">
        <f t="shared" si="0"/>
        <v>31888</v>
      </c>
      <c r="H6" s="42"/>
    </row>
    <row r="7" spans="1:8" ht="145.19999999999999" x14ac:dyDescent="0.3">
      <c r="A7" s="22">
        <v>6</v>
      </c>
      <c r="B7" s="31" t="s">
        <v>46</v>
      </c>
      <c r="C7" s="22" t="s">
        <v>2</v>
      </c>
      <c r="D7" s="22">
        <v>1600</v>
      </c>
      <c r="E7" s="47">
        <f>'Média Geral'!M8</f>
        <v>9.76</v>
      </c>
      <c r="F7" s="47">
        <f t="shared" si="0"/>
        <v>15616</v>
      </c>
      <c r="H7" s="42"/>
    </row>
    <row r="8" spans="1:8" ht="105.6" x14ac:dyDescent="0.3">
      <c r="A8" s="22">
        <v>7</v>
      </c>
      <c r="B8" s="31" t="s">
        <v>47</v>
      </c>
      <c r="C8" s="22" t="s">
        <v>2</v>
      </c>
      <c r="D8" s="22">
        <v>1600</v>
      </c>
      <c r="E8" s="47">
        <f>'Média Geral'!M9</f>
        <v>9.0299999999999994</v>
      </c>
      <c r="F8" s="47">
        <f t="shared" si="0"/>
        <v>14447.999999999998</v>
      </c>
      <c r="H8" s="42"/>
    </row>
    <row r="9" spans="1:8" ht="106.5" customHeight="1" x14ac:dyDescent="0.3">
      <c r="A9" s="22">
        <v>8</v>
      </c>
      <c r="B9" s="31" t="s">
        <v>48</v>
      </c>
      <c r="C9" s="22" t="s">
        <v>2</v>
      </c>
      <c r="D9" s="22">
        <v>1600</v>
      </c>
      <c r="E9" s="47">
        <f>'Média Geral'!M10</f>
        <v>15.31</v>
      </c>
      <c r="F9" s="47">
        <f t="shared" si="0"/>
        <v>24496</v>
      </c>
      <c r="H9" s="42"/>
    </row>
    <row r="10" spans="1:8" ht="184.8" x14ac:dyDescent="0.3">
      <c r="A10" s="22">
        <v>9</v>
      </c>
      <c r="B10" s="31" t="s">
        <v>50</v>
      </c>
      <c r="C10" s="22" t="s">
        <v>19</v>
      </c>
      <c r="D10" s="22">
        <v>1600</v>
      </c>
      <c r="E10" s="47">
        <f>'Média Geral'!M11</f>
        <v>10.16</v>
      </c>
      <c r="F10" s="47">
        <f t="shared" si="0"/>
        <v>16256</v>
      </c>
      <c r="H10" s="43"/>
    </row>
    <row r="11" spans="1:8" ht="76.2" customHeight="1" x14ac:dyDescent="0.3">
      <c r="A11" s="22">
        <v>10</v>
      </c>
      <c r="B11" s="23" t="s">
        <v>49</v>
      </c>
      <c r="C11" s="22" t="s">
        <v>2</v>
      </c>
      <c r="D11" s="22">
        <v>1600</v>
      </c>
      <c r="E11" s="47">
        <f>'Média Geral'!M12</f>
        <v>3.5</v>
      </c>
      <c r="F11" s="47">
        <f t="shared" si="0"/>
        <v>5600</v>
      </c>
    </row>
    <row r="12" spans="1:8" x14ac:dyDescent="0.3">
      <c r="A12" s="79" t="s">
        <v>13</v>
      </c>
      <c r="B12" s="80"/>
      <c r="C12" s="80"/>
      <c r="D12" s="80"/>
      <c r="E12" s="81"/>
      <c r="F12" s="57">
        <f>SUM(F2:F11)</f>
        <v>246848</v>
      </c>
    </row>
    <row r="13" spans="1:8" x14ac:dyDescent="0.3">
      <c r="F13" s="18"/>
    </row>
    <row r="14" spans="1:8" x14ac:dyDescent="0.3">
      <c r="F14" s="18"/>
    </row>
    <row r="15" spans="1:8" x14ac:dyDescent="0.3">
      <c r="F15" s="18"/>
    </row>
    <row r="16" spans="1:8" x14ac:dyDescent="0.3">
      <c r="F16" s="18"/>
    </row>
    <row r="17" spans="1:9" x14ac:dyDescent="0.3">
      <c r="F17" s="18"/>
    </row>
    <row r="18" spans="1:9" x14ac:dyDescent="0.3">
      <c r="F18" s="18"/>
    </row>
    <row r="19" spans="1:9" x14ac:dyDescent="0.3">
      <c r="F19" s="18"/>
    </row>
    <row r="20" spans="1:9" x14ac:dyDescent="0.3">
      <c r="F20" s="18"/>
    </row>
    <row r="21" spans="1:9" s="11" customFormat="1" x14ac:dyDescent="0.3">
      <c r="A21"/>
      <c r="B21"/>
      <c r="C21"/>
      <c r="D21"/>
      <c r="E21" s="9"/>
      <c r="F21" s="18"/>
      <c r="G21"/>
      <c r="H21"/>
      <c r="I21"/>
    </row>
    <row r="22" spans="1:9" s="11" customFormat="1" x14ac:dyDescent="0.3">
      <c r="A22"/>
      <c r="B22"/>
      <c r="C22"/>
      <c r="D22"/>
      <c r="E22" s="9"/>
      <c r="F22" s="18"/>
      <c r="G22"/>
      <c r="H22"/>
      <c r="I22"/>
    </row>
    <row r="23" spans="1:9" s="11" customFormat="1" x14ac:dyDescent="0.3">
      <c r="A23"/>
      <c r="B23"/>
      <c r="C23"/>
      <c r="D23"/>
      <c r="E23" s="9"/>
      <c r="F23" s="18"/>
      <c r="G23"/>
      <c r="H23"/>
      <c r="I23"/>
    </row>
    <row r="24" spans="1:9" s="11" customFormat="1" x14ac:dyDescent="0.3">
      <c r="A24"/>
      <c r="B24"/>
      <c r="C24"/>
      <c r="D24"/>
      <c r="E24" s="9"/>
      <c r="F24" s="18"/>
      <c r="G24"/>
      <c r="H24"/>
      <c r="I24"/>
    </row>
    <row r="25" spans="1:9" s="11" customFormat="1" x14ac:dyDescent="0.3">
      <c r="A25"/>
      <c r="B25"/>
      <c r="C25"/>
      <c r="D25"/>
      <c r="E25" s="9"/>
      <c r="F25" s="18"/>
      <c r="G25"/>
      <c r="H25"/>
      <c r="I25"/>
    </row>
    <row r="26" spans="1:9" s="11" customFormat="1" x14ac:dyDescent="0.3">
      <c r="A26"/>
      <c r="B26"/>
      <c r="C26"/>
      <c r="D26"/>
      <c r="E26" s="9"/>
      <c r="F26" s="18"/>
      <c r="G26"/>
      <c r="H26"/>
      <c r="I26"/>
    </row>
  </sheetData>
  <mergeCells count="1">
    <mergeCell ref="A12:E12"/>
  </mergeCells>
  <pageMargins left="0.511811024" right="0.511811024" top="0.78740157499999996" bottom="0.78740157499999996" header="0.31496062000000002" footer="0.3149606200000000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Média Geral</vt:lpstr>
      <vt:lpstr>Média P. Empresas</vt:lpstr>
      <vt:lpstr>Planilha 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Kallyenny Viana</dc:creator>
  <cp:lastModifiedBy>PRINTPAGE</cp:lastModifiedBy>
  <cp:lastPrinted>2024-08-01T11:33:11Z</cp:lastPrinted>
  <dcterms:created xsi:type="dcterms:W3CDTF">2022-08-12T19:58:57Z</dcterms:created>
  <dcterms:modified xsi:type="dcterms:W3CDTF">2024-08-22T16:21:25Z</dcterms:modified>
</cp:coreProperties>
</file>