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8_{DBD9AF4D-941C-455D-9BEC-6897131DC8BA}" xr6:coauthVersionLast="47" xr6:coauthVersionMax="47" xr10:uidLastSave="{00000000-0000-0000-0000-000000000000}"/>
  <bookViews>
    <workbookView xWindow="390" yWindow="390" windowWidth="10530" windowHeight="11400" xr2:uid="{00000000-000D-0000-FFFF-FFFF00000000}"/>
  </bookViews>
  <sheets>
    <sheet name="orcamento" sheetId="1" r:id="rId1"/>
  </sheets>
  <definedNames>
    <definedName name="JR_PAGE_ANCHOR_0_1">orcamento!$A$1</definedName>
    <definedName name="VALOR_TOTAL">orcamento!$J$27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5" i="1" l="1"/>
  <c r="J25" i="1" s="1"/>
  <c r="I24" i="1"/>
  <c r="J24" i="1" s="1"/>
  <c r="J23" i="1" s="1"/>
  <c r="G23" i="1"/>
  <c r="I22" i="1"/>
  <c r="J22" i="1" s="1"/>
  <c r="J21" i="1"/>
  <c r="I21" i="1"/>
  <c r="I20" i="1"/>
  <c r="J20" i="1" s="1"/>
  <c r="J19" i="1"/>
  <c r="I19" i="1"/>
  <c r="I18" i="1"/>
  <c r="J18" i="1" s="1"/>
  <c r="J17" i="1"/>
  <c r="I17" i="1"/>
  <c r="I16" i="1"/>
  <c r="J16" i="1" s="1"/>
  <c r="G15" i="1"/>
  <c r="I14" i="1"/>
  <c r="J14" i="1" s="1"/>
  <c r="J13" i="1"/>
  <c r="I13" i="1"/>
  <c r="I12" i="1"/>
  <c r="J12" i="1" s="1"/>
  <c r="J11" i="1"/>
  <c r="I11" i="1"/>
  <c r="I10" i="1"/>
  <c r="J10" i="1" s="1"/>
  <c r="J9" i="1"/>
  <c r="I9" i="1"/>
  <c r="G8" i="1"/>
  <c r="J7" i="1"/>
  <c r="I7" i="1"/>
  <c r="J6" i="1"/>
  <c r="I6" i="1"/>
  <c r="J5" i="1"/>
  <c r="I5" i="1"/>
  <c r="J4" i="1"/>
  <c r="I4" i="1"/>
  <c r="J3" i="1"/>
  <c r="G3" i="1"/>
  <c r="J27" i="1" l="1"/>
  <c r="J8" i="1"/>
  <c r="J15" i="1"/>
</calcChain>
</file>

<file path=xl/sharedStrings.xml><?xml version="1.0" encoding="utf-8"?>
<sst xmlns="http://schemas.openxmlformats.org/spreadsheetml/2006/main" count="117" uniqueCount="86">
  <si>
    <t>ITEM</t>
  </si>
  <si>
    <t>CÓDIGO</t>
  </si>
  <si>
    <t>REF.</t>
  </si>
  <si>
    <t>DESCRIÇÃO</t>
  </si>
  <si>
    <t>UNID.</t>
  </si>
  <si>
    <t>QUANT.</t>
  </si>
  <si>
    <t>PREÇO UNIT
SEM BDI R$</t>
  </si>
  <si>
    <t>BDI (%)</t>
  </si>
  <si>
    <t>PREÇO UNIT
COM BDI R$</t>
  </si>
  <si>
    <t>PREÇO
TOTAL R$</t>
  </si>
  <si>
    <t>1</t>
  </si>
  <si>
    <t>SERVIÇOS PRELIMINARES</t>
  </si>
  <si>
    <t>1.1</t>
  </si>
  <si>
    <t>103689</t>
  </si>
  <si>
    <t>SINAPI</t>
  </si>
  <si>
    <t>FORNECIMENTO E INSTALAÇÃO DE PLACA DE OBRA COM CHAPA GALVANIZADA E ESTRUTURA DE MADEIRA. AF_03/2022_PS</t>
  </si>
  <si>
    <t>M2</t>
  </si>
  <si>
    <t>1.2</t>
  </si>
  <si>
    <t>97636</t>
  </si>
  <si>
    <t>DEMOLIÇÃO PARCIAL DE PAVIMENTO ASFÁLTICO, DE FORMA MECANIZADA, SEM REAPROVEITAMENTO. AF_09/2023</t>
  </si>
  <si>
    <t>1.3</t>
  </si>
  <si>
    <t>CP-72897-PMSLM</t>
  </si>
  <si>
    <t>Composições Próprias</t>
  </si>
  <si>
    <t>CARGA MANUAL DE ENTULHO EM CAMINHAO BASCULANTE 6 M3 (FONTE: SINAPI - PE - 2020/01 - 72897)</t>
  </si>
  <si>
    <t>M3</t>
  </si>
  <si>
    <t>1.4</t>
  </si>
  <si>
    <t>95875</t>
  </si>
  <si>
    <t>TRANSPORTE COM CAMINHÃO BASCULANTE DE 10 M³, EM VIA URBANA PAVIMENTADA, DMT ATÉ 30 KM (UNIDADE: M3XKM). AF_07/2020</t>
  </si>
  <si>
    <t>M3XKM</t>
  </si>
  <si>
    <t>2</t>
  </si>
  <si>
    <t>MOVIMENTO DE TERRA</t>
  </si>
  <si>
    <t>2.1</t>
  </si>
  <si>
    <t>93358</t>
  </si>
  <si>
    <t>ESCAVAÇÃO MANUAL DE VALA. AF_09/2024</t>
  </si>
  <si>
    <t>2.2</t>
  </si>
  <si>
    <t>00004720</t>
  </si>
  <si>
    <t>PEDRA BRITADA N. 0, OU PEDRISCO (4,8 A 9,5 MM) POSTO PEDREIRA/FORNECEDOR, SEM FRETE - BDI = 14,02</t>
  </si>
  <si>
    <t>2.3</t>
  </si>
  <si>
    <t>00004741</t>
  </si>
  <si>
    <t>PO DE PEDRA (POSTO PEDREIRA/FORNECEDOR, SEM FRETE) - BDI = 14,02</t>
  </si>
  <si>
    <t>2.4</t>
  </si>
  <si>
    <t>CP-RO-00229-PMSLM</t>
  </si>
  <si>
    <t>COMPACTAÇÃO MANUAL COM PLACA VIBRATÓRIA (FONTE: SETOP - MG (Central) - RO-00229)</t>
  </si>
  <si>
    <t>2.5</t>
  </si>
  <si>
    <t>100978</t>
  </si>
  <si>
    <t>CARGA, MANOBRA E DESCARGA DE SOLOS E MATERIAIS GRANULARES EM CAMINHÃO BASCULANTE 10 M³ - CARGA COM ESCAVADEIRA HIDRÁULICA (CAÇAMBA DE 1,20 M³ / 155 HP) E DESCARGA LIVRE (UNIDADE: M3). AF_07/2020</t>
  </si>
  <si>
    <t>2.6</t>
  </si>
  <si>
    <t>3</t>
  </si>
  <si>
    <t>REPOSIÇÕES DE PAVIMENTO</t>
  </si>
  <si>
    <t>3.1</t>
  </si>
  <si>
    <t>CP-95995-PMSLM2</t>
  </si>
  <si>
    <t>EXECUÇÃO DE PAVIMENTO COM APLICAÇÃO DE CONCRETO ASFÁLTICO, CAMADA DE ROLAMENTO - EXCLUSIVE CARGA E TRANSPORTE. AF_11/2019</t>
  </si>
  <si>
    <t>3.2</t>
  </si>
  <si>
    <t>00001518</t>
  </si>
  <si>
    <t>CONCRETO BETUMINOSO USINADO A QUENTE (CBUQ) PARA PAVIMENTACAO ASFALTICA, PADRAO DNIT, FAIXA C, COM CAP 50/70 - AQUISICAO POSTO USINA - BDI = 15,00</t>
  </si>
  <si>
    <t>T</t>
  </si>
  <si>
    <t>3.3</t>
  </si>
  <si>
    <t>CP-104375-PMSLM</t>
  </si>
  <si>
    <t>EXECUÇÃO DE PINTURA DE LIGAÇÃO COM EMULSÃO ASFÁLTICA RR-1C. AF_11/2019(MO+EQUIP)</t>
  </si>
  <si>
    <t>3.4</t>
  </si>
  <si>
    <t>1400018U</t>
  </si>
  <si>
    <t>COMPESA</t>
  </si>
  <si>
    <t>EMULSAO ASFALTICA CATIONICA RR-1C PARA USO EM PAVIMENTACAO ASFALTICA (COM ICMS)( PINTURA ASFÁLTICA) - BDI = 15,00</t>
  </si>
  <si>
    <t>KG</t>
  </si>
  <si>
    <t>3.5</t>
  </si>
  <si>
    <t>100986</t>
  </si>
  <si>
    <t>CARGA DE MISTURA ASFÁLTICA EM CAMINHÃO BASCULANTE 10 M³ (UNIDADE: M3). AF_07/2020</t>
  </si>
  <si>
    <t>3.6</t>
  </si>
  <si>
    <t>TRANSPORTE COM CAMINHÃO BASCULANTE DE 10 M³, EM VIA URBANA PAVIMENTADA, DMT ATÉ 30 KM (UNIDADE: M3XKM). AF_07/2020 - BDI = 15,00</t>
  </si>
  <si>
    <t>3.7</t>
  </si>
  <si>
    <t>100970</t>
  </si>
  <si>
    <t>TRANSPORTE COM CAMINHÃO TANQUE DE TRANSPORTE DE MATERIAL ASFÁLTICO DE 20000 L, EM VIA URBANA EM REVESTIMENTO PRIMÁRIO (UNIDADE: TXKM). AF_07/2020 - BDI = 15,00</t>
  </si>
  <si>
    <t>TXKM</t>
  </si>
  <si>
    <t>4</t>
  </si>
  <si>
    <t>ADMINISTRAÇÃO LOCAL</t>
  </si>
  <si>
    <t>4.1</t>
  </si>
  <si>
    <t>90776</t>
  </si>
  <si>
    <t>ENCARREGADO GERAL COM ENCARGOS COMPLEMENTARES</t>
  </si>
  <si>
    <t>H</t>
  </si>
  <si>
    <t>4.2</t>
  </si>
  <si>
    <t>90777</t>
  </si>
  <si>
    <t>ENGENHEIRO CIVIL DE OBRA JUNIOR COM ENCARGOS COMPLEMENTARES</t>
  </si>
  <si>
    <t>VALOR BDI:</t>
  </si>
  <si>
    <t>VALOR TOTAL:</t>
  </si>
  <si>
    <t>Um Milhão Seiscentos e Dez Mil Cento e Trinta e Um reais e Trinta e Sete centavos</t>
  </si>
  <si>
    <t xml:space="preserve">Felipe Augusto de S. Macêdo
Eng° Civil – CREA/PE n° 181677622-0
Tarcísio Cruz Muniz
Secr. de Infraestrutura – Matrícula n° 992709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</si>
</sst>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\R\$\ #,##0.00"/>
  </numFmts>
  <fonts count="6">
    <font>
      <sz val="11"/>
      <color theme="1"/>
      <name val="Aptos Narrow"/>
      <family val="2"/>
      <scheme val="minor"/>
    </font>
    <font>
      <b/>
      <sz val="6"/>
      <color rgb="FF000000"/>
      <name val="Arial"/>
      <family val="2"/>
    </font>
    <font>
      <sz val="6"/>
      <color rgb="FF000000"/>
      <name val="Arial"/>
      <family val="2"/>
    </font>
    <font>
      <b/>
      <sz val="5"/>
      <color rgb="FF000000"/>
      <name val="Arial"/>
      <family val="2"/>
    </font>
    <font>
      <b/>
      <sz val="7"/>
      <color rgb="FF000000"/>
      <name val="Arial"/>
      <family val="2"/>
    </font>
    <font>
      <sz val="8"/>
      <color rgb="FF000000"/>
      <name val="SansSerif"/>
      <family val="2"/>
    </font>
  </fonts>
  <fills count="14">
    <fill>
      <patternFill patternType="none"/>
    </fill>
    <fill>
      <patternFill patternType="gray125"/>
    </fill>
    <fill>
      <patternFill patternType="none"/>
    </fill>
    <fill>
      <patternFill patternType="solid">
        <fgColor rgb="FFCCCCCC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left" vertical="center" wrapText="1"/>
    </xf>
    <xf numFmtId="164" fontId="1" fillId="5" borderId="2" xfId="0" applyNumberFormat="1" applyFont="1" applyFill="1" applyBorder="1" applyAlignment="1">
      <alignment horizontal="right" vertical="center" wrapText="1"/>
    </xf>
    <xf numFmtId="0" fontId="2" fillId="6" borderId="2" xfId="0" applyFont="1" applyFill="1" applyBorder="1" applyAlignment="1">
      <alignment horizontal="left" vertical="center" wrapText="1"/>
    </xf>
    <xf numFmtId="0" fontId="2" fillId="7" borderId="2" xfId="0" applyFont="1" applyFill="1" applyBorder="1" applyAlignment="1">
      <alignment horizontal="center" vertical="center" wrapText="1"/>
    </xf>
    <xf numFmtId="4" fontId="2" fillId="8" borderId="2" xfId="0" applyNumberFormat="1" applyFont="1" applyFill="1" applyBorder="1" applyAlignment="1">
      <alignment horizontal="right" vertical="center" wrapText="1"/>
    </xf>
    <xf numFmtId="164" fontId="2" fillId="9" borderId="2" xfId="0" applyNumberFormat="1" applyFont="1" applyFill="1" applyBorder="1" applyAlignment="1">
      <alignment horizontal="right" vertical="center" wrapText="1"/>
    </xf>
    <xf numFmtId="0" fontId="0" fillId="10" borderId="0" xfId="0" applyFill="1" applyAlignment="1" applyProtection="1">
      <alignment wrapText="1"/>
      <protection locked="0"/>
    </xf>
    <xf numFmtId="0" fontId="3" fillId="11" borderId="2" xfId="0" applyFont="1" applyFill="1" applyBorder="1" applyAlignment="1">
      <alignment horizontal="right" vertical="center" wrapText="1"/>
    </xf>
    <xf numFmtId="0" fontId="4" fillId="12" borderId="1" xfId="0" applyFont="1" applyFill="1" applyBorder="1" applyAlignment="1">
      <alignment horizontal="right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1" fillId="4" borderId="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9</xdr:col>
      <xdr:colOff>666750</xdr:colOff>
      <xdr:row>1</xdr:row>
      <xdr:rowOff>0</xdr:rowOff>
    </xdr:to>
    <xdr:pic>
      <xdr:nvPicPr>
        <xdr:cNvPr id="865880796" name="Picture">
          <a:extLst>
            <a:ext uri="{FF2B5EF4-FFF2-40B4-BE49-F238E27FC236}">
              <a16:creationId xmlns:a16="http://schemas.microsoft.com/office/drawing/2014/main" id="{00000000-0008-0000-0000-0000DC4A9C33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J29"/>
  <sheetViews>
    <sheetView tabSelected="1" workbookViewId="0">
      <selection sqref="A1:J1"/>
    </sheetView>
  </sheetViews>
  <sheetFormatPr defaultRowHeight="15"/>
  <cols>
    <col min="1" max="1" width="7.42578125" customWidth="1"/>
    <col min="2" max="2" width="10.85546875" customWidth="1"/>
    <col min="3" max="3" width="10" customWidth="1"/>
    <col min="4" max="4" width="47.85546875" bestFit="1"/>
    <col min="5" max="5" width="7.42578125" customWidth="1"/>
    <col min="6" max="9" width="10" customWidth="1"/>
    <col min="10" max="10" width="11.7109375" bestFit="1" customWidth="1"/>
  </cols>
  <sheetData>
    <row r="1" spans="1:10" ht="159" customHeight="1">
      <c r="A1" s="12"/>
      <c r="B1" s="12"/>
      <c r="C1" s="12"/>
      <c r="D1" s="12"/>
      <c r="E1" s="12"/>
      <c r="F1" s="12"/>
      <c r="G1" s="12"/>
      <c r="H1" s="12"/>
      <c r="I1" s="12"/>
      <c r="J1" s="12"/>
    </row>
    <row r="2" spans="1:10" ht="21.95" customHeight="1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</row>
    <row r="3" spans="1:10" ht="20.100000000000001" customHeight="1">
      <c r="A3" s="2" t="s">
        <v>10</v>
      </c>
      <c r="B3" s="13" t="s">
        <v>11</v>
      </c>
      <c r="C3" s="13"/>
      <c r="D3" s="13"/>
      <c r="E3" s="13"/>
      <c r="F3" s="13"/>
      <c r="G3" s="13">
        <f>ROUND(F4*G4,2)+ROUND(F5*G5,2)+ROUND(F6*G6,2)+ROUND(F7*G7,2)</f>
        <v>60149.88</v>
      </c>
      <c r="H3" s="13"/>
      <c r="I3" s="13"/>
      <c r="J3" s="3">
        <f>ROUND(SUM(J4:J7),2)</f>
        <v>72762.87</v>
      </c>
    </row>
    <row r="4" spans="1:10" ht="16.5">
      <c r="A4" s="4" t="s">
        <v>12</v>
      </c>
      <c r="B4" s="5" t="s">
        <v>13</v>
      </c>
      <c r="C4" s="5" t="s">
        <v>14</v>
      </c>
      <c r="D4" s="4" t="s">
        <v>15</v>
      </c>
      <c r="E4" s="5" t="s">
        <v>16</v>
      </c>
      <c r="F4" s="6">
        <v>6</v>
      </c>
      <c r="G4" s="7">
        <v>468.06</v>
      </c>
      <c r="H4" s="6">
        <v>20.98</v>
      </c>
      <c r="I4" s="7">
        <f>ROUND(G4 * ROUND(1 + (H4/100),4),2)</f>
        <v>566.26</v>
      </c>
      <c r="J4" s="7">
        <f>ROUND(ROUND(F4,2)*ROUND(I4,2),2)</f>
        <v>3397.56</v>
      </c>
    </row>
    <row r="5" spans="1:10" ht="16.5">
      <c r="A5" s="4" t="s">
        <v>17</v>
      </c>
      <c r="B5" s="5" t="s">
        <v>18</v>
      </c>
      <c r="C5" s="5" t="s">
        <v>14</v>
      </c>
      <c r="D5" s="4" t="s">
        <v>19</v>
      </c>
      <c r="E5" s="5" t="s">
        <v>16</v>
      </c>
      <c r="F5" s="6">
        <v>2095.4699999999998</v>
      </c>
      <c r="G5" s="7">
        <v>22.51</v>
      </c>
      <c r="H5" s="6">
        <v>20.98</v>
      </c>
      <c r="I5" s="7">
        <f>ROUND(G5 * ROUND(1 + (H5/100),4),2)</f>
        <v>27.23</v>
      </c>
      <c r="J5" s="7">
        <f>ROUND(ROUND(F5,2)*ROUND(I5,2),2)</f>
        <v>57059.65</v>
      </c>
    </row>
    <row r="6" spans="1:10" ht="16.5">
      <c r="A6" s="4" t="s">
        <v>20</v>
      </c>
      <c r="B6" s="5" t="s">
        <v>21</v>
      </c>
      <c r="C6" s="5" t="s">
        <v>22</v>
      </c>
      <c r="D6" s="4" t="s">
        <v>23</v>
      </c>
      <c r="E6" s="5" t="s">
        <v>24</v>
      </c>
      <c r="F6" s="6">
        <v>212.68</v>
      </c>
      <c r="G6" s="7">
        <v>32.950000000000003</v>
      </c>
      <c r="H6" s="6">
        <v>20.98</v>
      </c>
      <c r="I6" s="7">
        <f>ROUND(G6 * ROUND(1 + (H6/100),4),2)</f>
        <v>39.86</v>
      </c>
      <c r="J6" s="7">
        <f>ROUND(ROUND(F6,2)*ROUND(I6,2),2)</f>
        <v>8477.42</v>
      </c>
    </row>
    <row r="7" spans="1:10" ht="16.5">
      <c r="A7" s="4" t="s">
        <v>25</v>
      </c>
      <c r="B7" s="5" t="s">
        <v>26</v>
      </c>
      <c r="C7" s="5" t="s">
        <v>14</v>
      </c>
      <c r="D7" s="4" t="s">
        <v>27</v>
      </c>
      <c r="E7" s="5" t="s">
        <v>28</v>
      </c>
      <c r="F7" s="6">
        <v>1276.08</v>
      </c>
      <c r="G7" s="7">
        <v>2.48</v>
      </c>
      <c r="H7" s="6">
        <v>20.98</v>
      </c>
      <c r="I7" s="7">
        <f>ROUND(G7 * ROUND(1 + (H7/100),4),2)</f>
        <v>3</v>
      </c>
      <c r="J7" s="7">
        <f>ROUND(ROUND(F7,2)*ROUND(I7,2),2)</f>
        <v>3828.24</v>
      </c>
    </row>
    <row r="8" spans="1:10" ht="20.100000000000001" customHeight="1">
      <c r="A8" s="2" t="s">
        <v>29</v>
      </c>
      <c r="B8" s="13" t="s">
        <v>30</v>
      </c>
      <c r="C8" s="13"/>
      <c r="D8" s="13"/>
      <c r="E8" s="13"/>
      <c r="F8" s="13"/>
      <c r="G8" s="13">
        <f>ROUND(F9*G9,2)+ROUND(F10*G10,2)+ROUND(F11*G11,2)+ROUND(F12*G12,2)+ROUND(F13*G13,2)+ROUND(F14*G14,2)</f>
        <v>53403.61</v>
      </c>
      <c r="H8" s="13"/>
      <c r="I8" s="13"/>
      <c r="J8" s="3">
        <f>ROUND(SUM(J9:J14),2)</f>
        <v>63134.7</v>
      </c>
    </row>
    <row r="9" spans="1:10">
      <c r="A9" s="4" t="s">
        <v>31</v>
      </c>
      <c r="B9" s="5" t="s">
        <v>32</v>
      </c>
      <c r="C9" s="5" t="s">
        <v>14</v>
      </c>
      <c r="D9" s="4" t="s">
        <v>33</v>
      </c>
      <c r="E9" s="5" t="s">
        <v>24</v>
      </c>
      <c r="F9" s="6">
        <v>95.45</v>
      </c>
      <c r="G9" s="7">
        <v>95.25</v>
      </c>
      <c r="H9" s="6">
        <v>20.98</v>
      </c>
      <c r="I9" s="7">
        <f t="shared" ref="I9:I14" si="0">ROUND(G9 * ROUND(1 + (H9/100),4),2)</f>
        <v>115.23</v>
      </c>
      <c r="J9" s="7">
        <f t="shared" ref="J9:J14" si="1">ROUND(ROUND(F9,2)*ROUND(I9,2),2)</f>
        <v>10998.7</v>
      </c>
    </row>
    <row r="10" spans="1:10" ht="16.5">
      <c r="A10" s="4" t="s">
        <v>34</v>
      </c>
      <c r="B10" s="5" t="s">
        <v>35</v>
      </c>
      <c r="C10" s="5" t="s">
        <v>14</v>
      </c>
      <c r="D10" s="4" t="s">
        <v>36</v>
      </c>
      <c r="E10" s="5" t="s">
        <v>24</v>
      </c>
      <c r="F10" s="6">
        <v>100</v>
      </c>
      <c r="G10" s="7">
        <v>116.15</v>
      </c>
      <c r="H10" s="6">
        <v>14.02</v>
      </c>
      <c r="I10" s="7">
        <f t="shared" si="0"/>
        <v>132.43</v>
      </c>
      <c r="J10" s="7">
        <f t="shared" si="1"/>
        <v>13243</v>
      </c>
    </row>
    <row r="11" spans="1:10">
      <c r="A11" s="4" t="s">
        <v>37</v>
      </c>
      <c r="B11" s="5" t="s">
        <v>38</v>
      </c>
      <c r="C11" s="5" t="s">
        <v>14</v>
      </c>
      <c r="D11" s="4" t="s">
        <v>39</v>
      </c>
      <c r="E11" s="5" t="s">
        <v>24</v>
      </c>
      <c r="F11" s="6">
        <v>100</v>
      </c>
      <c r="G11" s="7">
        <v>95.03</v>
      </c>
      <c r="H11" s="6">
        <v>14.02</v>
      </c>
      <c r="I11" s="7">
        <f t="shared" si="0"/>
        <v>108.35</v>
      </c>
      <c r="J11" s="7">
        <f t="shared" si="1"/>
        <v>10835</v>
      </c>
    </row>
    <row r="12" spans="1:10" ht="16.5">
      <c r="A12" s="4" t="s">
        <v>40</v>
      </c>
      <c r="B12" s="5" t="s">
        <v>41</v>
      </c>
      <c r="C12" s="5" t="s">
        <v>22</v>
      </c>
      <c r="D12" s="4" t="s">
        <v>42</v>
      </c>
      <c r="E12" s="5" t="s">
        <v>24</v>
      </c>
      <c r="F12" s="6">
        <v>200</v>
      </c>
      <c r="G12" s="7">
        <v>34.619999999999997</v>
      </c>
      <c r="H12" s="6">
        <v>20.98</v>
      </c>
      <c r="I12" s="7">
        <f t="shared" si="0"/>
        <v>41.88</v>
      </c>
      <c r="J12" s="7">
        <f t="shared" si="1"/>
        <v>8376</v>
      </c>
    </row>
    <row r="13" spans="1:10" ht="24.75">
      <c r="A13" s="4" t="s">
        <v>43</v>
      </c>
      <c r="B13" s="5" t="s">
        <v>44</v>
      </c>
      <c r="C13" s="5" t="s">
        <v>14</v>
      </c>
      <c r="D13" s="4" t="s">
        <v>45</v>
      </c>
      <c r="E13" s="5" t="s">
        <v>24</v>
      </c>
      <c r="F13" s="6">
        <v>200</v>
      </c>
      <c r="G13" s="7">
        <v>6.95</v>
      </c>
      <c r="H13" s="6">
        <v>20.98</v>
      </c>
      <c r="I13" s="7">
        <f t="shared" si="0"/>
        <v>8.41</v>
      </c>
      <c r="J13" s="7">
        <f t="shared" si="1"/>
        <v>1682</v>
      </c>
    </row>
    <row r="14" spans="1:10" ht="16.5">
      <c r="A14" s="4" t="s">
        <v>46</v>
      </c>
      <c r="B14" s="5" t="s">
        <v>26</v>
      </c>
      <c r="C14" s="5" t="s">
        <v>14</v>
      </c>
      <c r="D14" s="4" t="s">
        <v>27</v>
      </c>
      <c r="E14" s="5" t="s">
        <v>28</v>
      </c>
      <c r="F14" s="6">
        <v>6000</v>
      </c>
      <c r="G14" s="7">
        <v>2.48</v>
      </c>
      <c r="H14" s="6">
        <v>20.98</v>
      </c>
      <c r="I14" s="7">
        <f t="shared" si="0"/>
        <v>3</v>
      </c>
      <c r="J14" s="7">
        <f t="shared" si="1"/>
        <v>18000</v>
      </c>
    </row>
    <row r="15" spans="1:10" ht="20.100000000000001" customHeight="1">
      <c r="A15" s="2" t="s">
        <v>47</v>
      </c>
      <c r="B15" s="13" t="s">
        <v>48</v>
      </c>
      <c r="C15" s="13"/>
      <c r="D15" s="13"/>
      <c r="E15" s="13"/>
      <c r="F15" s="13"/>
      <c r="G15" s="13">
        <f>ROUND(F16*G16,2)+ROUND(F17*G17,2)+ROUND(F18*G18,2)+ROUND(F19*G19,2)+ROUND(F20*G20,2)+ROUND(F21*G21,2)+ROUND(F22*G22,2)</f>
        <v>1204487.6299999999</v>
      </c>
      <c r="H15" s="13"/>
      <c r="I15" s="13"/>
      <c r="J15" s="3">
        <f>ROUND(SUM(J16:J22),2)</f>
        <v>1389214.76</v>
      </c>
    </row>
    <row r="16" spans="1:10" ht="16.5">
      <c r="A16" s="4" t="s">
        <v>49</v>
      </c>
      <c r="B16" s="5" t="s">
        <v>50</v>
      </c>
      <c r="C16" s="5" t="s">
        <v>22</v>
      </c>
      <c r="D16" s="4" t="s">
        <v>51</v>
      </c>
      <c r="E16" s="5" t="s">
        <v>24</v>
      </c>
      <c r="F16" s="6">
        <v>526.70000000000005</v>
      </c>
      <c r="G16" s="7">
        <v>119.5</v>
      </c>
      <c r="H16" s="6">
        <v>20.98</v>
      </c>
      <c r="I16" s="7">
        <f t="shared" ref="I16:I22" si="2">ROUND(G16 * ROUND(1 + (H16/100),4),2)</f>
        <v>144.57</v>
      </c>
      <c r="J16" s="7">
        <f t="shared" ref="J16:J22" si="3">ROUND(ROUND(F16,2)*ROUND(I16,2),2)</f>
        <v>76145.02</v>
      </c>
    </row>
    <row r="17" spans="1:10" ht="24.75">
      <c r="A17" s="4" t="s">
        <v>52</v>
      </c>
      <c r="B17" s="5" t="s">
        <v>53</v>
      </c>
      <c r="C17" s="5" t="s">
        <v>14</v>
      </c>
      <c r="D17" s="4" t="s">
        <v>54</v>
      </c>
      <c r="E17" s="5" t="s">
        <v>55</v>
      </c>
      <c r="F17" s="6">
        <v>1237.75</v>
      </c>
      <c r="G17" s="7">
        <v>827</v>
      </c>
      <c r="H17" s="6">
        <v>15</v>
      </c>
      <c r="I17" s="7">
        <f t="shared" si="2"/>
        <v>951.05</v>
      </c>
      <c r="J17" s="7">
        <f t="shared" si="3"/>
        <v>1177162.1399999999</v>
      </c>
    </row>
    <row r="18" spans="1:10" ht="16.5">
      <c r="A18" s="4" t="s">
        <v>56</v>
      </c>
      <c r="B18" s="5" t="s">
        <v>57</v>
      </c>
      <c r="C18" s="5" t="s">
        <v>22</v>
      </c>
      <c r="D18" s="4" t="s">
        <v>58</v>
      </c>
      <c r="E18" s="5" t="s">
        <v>16</v>
      </c>
      <c r="F18" s="6">
        <v>2095.4699999999998</v>
      </c>
      <c r="G18" s="7">
        <v>0.99</v>
      </c>
      <c r="H18" s="6">
        <v>20.98</v>
      </c>
      <c r="I18" s="7">
        <f t="shared" si="2"/>
        <v>1.2</v>
      </c>
      <c r="J18" s="7">
        <f t="shared" si="3"/>
        <v>2514.56</v>
      </c>
    </row>
    <row r="19" spans="1:10" ht="16.5">
      <c r="A19" s="4" t="s">
        <v>59</v>
      </c>
      <c r="B19" s="5" t="s">
        <v>60</v>
      </c>
      <c r="C19" s="5" t="s">
        <v>61</v>
      </c>
      <c r="D19" s="4" t="s">
        <v>62</v>
      </c>
      <c r="E19" s="5" t="s">
        <v>63</v>
      </c>
      <c r="F19" s="6">
        <v>942.96</v>
      </c>
      <c r="G19" s="7">
        <v>3.15</v>
      </c>
      <c r="H19" s="6">
        <v>15</v>
      </c>
      <c r="I19" s="7">
        <f t="shared" si="2"/>
        <v>3.62</v>
      </c>
      <c r="J19" s="7">
        <f t="shared" si="3"/>
        <v>3413.52</v>
      </c>
    </row>
    <row r="20" spans="1:10" ht="16.5">
      <c r="A20" s="4" t="s">
        <v>64</v>
      </c>
      <c r="B20" s="5" t="s">
        <v>65</v>
      </c>
      <c r="C20" s="5" t="s">
        <v>14</v>
      </c>
      <c r="D20" s="4" t="s">
        <v>66</v>
      </c>
      <c r="E20" s="5" t="s">
        <v>24</v>
      </c>
      <c r="F20" s="6">
        <v>526.70000000000005</v>
      </c>
      <c r="G20" s="7">
        <v>9.07</v>
      </c>
      <c r="H20" s="6">
        <v>20.98</v>
      </c>
      <c r="I20" s="7">
        <f t="shared" si="2"/>
        <v>10.97</v>
      </c>
      <c r="J20" s="7">
        <f t="shared" si="3"/>
        <v>5777.9</v>
      </c>
    </row>
    <row r="21" spans="1:10" ht="16.5">
      <c r="A21" s="4" t="s">
        <v>67</v>
      </c>
      <c r="B21" s="5" t="s">
        <v>26</v>
      </c>
      <c r="C21" s="5" t="s">
        <v>14</v>
      </c>
      <c r="D21" s="4" t="s">
        <v>68</v>
      </c>
      <c r="E21" s="5" t="s">
        <v>28</v>
      </c>
      <c r="F21" s="6">
        <v>15801</v>
      </c>
      <c r="G21" s="7">
        <v>2.48</v>
      </c>
      <c r="H21" s="6">
        <v>15</v>
      </c>
      <c r="I21" s="7">
        <f t="shared" si="2"/>
        <v>2.85</v>
      </c>
      <c r="J21" s="7">
        <f t="shared" si="3"/>
        <v>45032.85</v>
      </c>
    </row>
    <row r="22" spans="1:10" ht="24.75">
      <c r="A22" s="4" t="s">
        <v>69</v>
      </c>
      <c r="B22" s="5" t="s">
        <v>70</v>
      </c>
      <c r="C22" s="5" t="s">
        <v>14</v>
      </c>
      <c r="D22" s="4" t="s">
        <v>71</v>
      </c>
      <c r="E22" s="5" t="s">
        <v>72</v>
      </c>
      <c r="F22" s="6">
        <v>35343.199999999997</v>
      </c>
      <c r="G22" s="7">
        <v>1.95</v>
      </c>
      <c r="H22" s="6">
        <v>15</v>
      </c>
      <c r="I22" s="7">
        <f t="shared" si="2"/>
        <v>2.2400000000000002</v>
      </c>
      <c r="J22" s="7">
        <f t="shared" si="3"/>
        <v>79168.77</v>
      </c>
    </row>
    <row r="23" spans="1:10" ht="20.100000000000001" customHeight="1">
      <c r="A23" s="2" t="s">
        <v>73</v>
      </c>
      <c r="B23" s="13" t="s">
        <v>74</v>
      </c>
      <c r="C23" s="13"/>
      <c r="D23" s="13"/>
      <c r="E23" s="13"/>
      <c r="F23" s="13"/>
      <c r="G23" s="13">
        <f>ROUND(F24*G24,2)+ROUND(F25*G25,2)</f>
        <v>70276.320000000007</v>
      </c>
      <c r="H23" s="13"/>
      <c r="I23" s="13"/>
      <c r="J23" s="3">
        <f>ROUND(SUM(J24:J25),2)</f>
        <v>85019.04</v>
      </c>
    </row>
    <row r="24" spans="1:10">
      <c r="A24" s="4" t="s">
        <v>75</v>
      </c>
      <c r="B24" s="5" t="s">
        <v>76</v>
      </c>
      <c r="C24" s="5" t="s">
        <v>14</v>
      </c>
      <c r="D24" s="4" t="s">
        <v>77</v>
      </c>
      <c r="E24" s="5" t="s">
        <v>78</v>
      </c>
      <c r="F24" s="6">
        <v>1152</v>
      </c>
      <c r="G24" s="7">
        <v>44.81</v>
      </c>
      <c r="H24" s="6">
        <v>20.98</v>
      </c>
      <c r="I24" s="7">
        <f>ROUND(G24 * ROUND(1 + (H24/100),4),2)</f>
        <v>54.21</v>
      </c>
      <c r="J24" s="7">
        <f>ROUND(ROUND(F24,2)*ROUND(I24,2),2)</f>
        <v>62449.919999999998</v>
      </c>
    </row>
    <row r="25" spans="1:10">
      <c r="A25" s="4" t="s">
        <v>79</v>
      </c>
      <c r="B25" s="5" t="s">
        <v>80</v>
      </c>
      <c r="C25" s="5" t="s">
        <v>14</v>
      </c>
      <c r="D25" s="4" t="s">
        <v>81</v>
      </c>
      <c r="E25" s="5" t="s">
        <v>78</v>
      </c>
      <c r="F25" s="6">
        <v>144</v>
      </c>
      <c r="G25" s="7">
        <v>129.55000000000001</v>
      </c>
      <c r="H25" s="6">
        <v>20.98</v>
      </c>
      <c r="I25" s="7">
        <f>ROUND(G25 * ROUND(1 + (H25/100),4),2)</f>
        <v>156.72999999999999</v>
      </c>
      <c r="J25" s="7">
        <f>ROUND(ROUND(F25,2)*ROUND(I25,2),2)</f>
        <v>22569.119999999999</v>
      </c>
    </row>
    <row r="26" spans="1:10" ht="15" customHeight="1">
      <c r="A26" s="8"/>
      <c r="B26" s="8"/>
      <c r="C26" s="8"/>
      <c r="D26" s="8"/>
      <c r="E26" s="8"/>
      <c r="F26" s="8"/>
      <c r="G26" s="8"/>
      <c r="H26" s="9" t="s">
        <v>82</v>
      </c>
      <c r="I26" s="9"/>
      <c r="J26" s="3">
        <v>48771.94</v>
      </c>
    </row>
    <row r="27" spans="1:10" ht="15" customHeight="1">
      <c r="A27" s="8"/>
      <c r="B27" s="8"/>
      <c r="C27" s="8"/>
      <c r="D27" s="8"/>
      <c r="E27" s="8"/>
      <c r="F27" s="8"/>
      <c r="G27" s="8"/>
      <c r="H27" s="9" t="s">
        <v>83</v>
      </c>
      <c r="I27" s="9"/>
      <c r="J27" s="3">
        <f>J3+J8+J15+J23</f>
        <v>1610131.37</v>
      </c>
    </row>
    <row r="28" spans="1:10" ht="15" customHeight="1">
      <c r="A28" s="10" t="s">
        <v>84</v>
      </c>
      <c r="B28" s="10"/>
      <c r="C28" s="10"/>
      <c r="D28" s="10"/>
      <c r="E28" s="10"/>
      <c r="F28" s="10"/>
      <c r="G28" s="10"/>
      <c r="H28" s="10"/>
      <c r="I28" s="10"/>
      <c r="J28" s="10"/>
    </row>
    <row r="29" spans="1:10" ht="164.1" customHeight="1">
      <c r="A29" s="11" t="s">
        <v>85</v>
      </c>
      <c r="B29" s="11"/>
      <c r="C29" s="11"/>
      <c r="D29" s="11"/>
      <c r="E29" s="11"/>
      <c r="F29" s="11"/>
      <c r="G29" s="11"/>
      <c r="H29" s="11"/>
      <c r="I29" s="11"/>
      <c r="J29" s="11"/>
    </row>
  </sheetData>
  <mergeCells count="9">
    <mergeCell ref="H26:I26"/>
    <mergeCell ref="H27:I27"/>
    <mergeCell ref="A28:J28"/>
    <mergeCell ref="A29:J29"/>
    <mergeCell ref="A1:J1"/>
    <mergeCell ref="B3:I3"/>
    <mergeCell ref="B8:I8"/>
    <mergeCell ref="B15:I15"/>
    <mergeCell ref="B23:I23"/>
  </mergeCells>
  <pageMargins left="0.5" right="0.5" top="0.5" bottom="0.5" header="0" footer="0"/>
  <pageSetup paperSize="77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orcamento</vt:lpstr>
      <vt:lpstr>JR_PAGE_ANCHOR_0_1</vt:lpstr>
      <vt:lpstr>VALOR_TOTAL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2025-07-17T16:18:29Z</dcterms:created>
  <dcterms:modified xsi:type="dcterms:W3CDTF">2025-07-17T16:26:30Z</dcterms:modified>
</cp:coreProperties>
</file>